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20" yWindow="-120" windowWidth="29040" windowHeight="15840" firstSheet="1" activeTab="1"/>
  </bookViews>
  <sheets>
    <sheet name="ŽRS-MJERE" sheetId="10" state="hidden" r:id="rId1"/>
    <sheet name="Obrazac PRP_Županija" sheetId="8" r:id="rId2"/>
    <sheet name="Pregled pokazatelja" sheetId="12" r:id="rId3"/>
  </sheets>
  <definedNames>
    <definedName name="_Fil" localSheetId="1" hidden="1">'Obrazac PRP_Županija'!$A$8:$S$275</definedName>
    <definedName name="_FiltarBaze" localSheetId="1" hidden="1">'Obrazac PRP_Županija'!$A$8:$S$275</definedName>
    <definedName name="_xlnm._FilterDatabase" localSheetId="1" hidden="1">'Obrazac PRP_Županija'!$A$8:$S$275</definedName>
    <definedName name="_xlnm.Print_Titles" localSheetId="1">'Obrazac PRP_Županija'!$7:$7</definedName>
    <definedName name="_xlnm.Print_Titles" localSheetId="2">'Pregled pokazatelja'!$2:$3</definedName>
    <definedName name="_xlnm.Print_Area" localSheetId="1">'Obrazac PRP_Županija'!$A$1:$S$275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7" i="8" l="1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280" i="8"/>
  <c r="K358" i="8" s="1"/>
  <c r="J358" i="8"/>
  <c r="K273" i="8"/>
  <c r="K271" i="8"/>
  <c r="K270" i="8"/>
  <c r="K269" i="8"/>
  <c r="K268" i="8"/>
  <c r="K266" i="8"/>
  <c r="K263" i="8"/>
  <c r="K260" i="8"/>
  <c r="K256" i="8"/>
  <c r="K244" i="8"/>
  <c r="K243" i="8"/>
  <c r="K242" i="8"/>
  <c r="K234" i="8"/>
  <c r="K233" i="8"/>
  <c r="K232" i="8"/>
  <c r="K231" i="8"/>
  <c r="K230" i="8"/>
  <c r="K229" i="8"/>
  <c r="K225" i="8"/>
  <c r="K223" i="8"/>
  <c r="K218" i="8"/>
  <c r="K207" i="8"/>
  <c r="K204" i="8"/>
  <c r="K202" i="8"/>
  <c r="K200" i="8"/>
  <c r="K199" i="8"/>
  <c r="K198" i="8"/>
  <c r="K197" i="8"/>
  <c r="K196" i="8"/>
  <c r="K195" i="8"/>
  <c r="K194" i="8"/>
  <c r="K192" i="8"/>
  <c r="K190" i="8"/>
  <c r="K189" i="8"/>
  <c r="K188" i="8"/>
  <c r="K186" i="8"/>
  <c r="K185" i="8"/>
  <c r="K177" i="8"/>
  <c r="K176" i="8"/>
  <c r="K173" i="8"/>
  <c r="K170" i="8"/>
  <c r="K167" i="8"/>
  <c r="K166" i="8"/>
  <c r="K165" i="8"/>
  <c r="K164" i="8"/>
  <c r="K161" i="8"/>
  <c r="K160" i="8"/>
  <c r="K159" i="8"/>
  <c r="K157" i="8"/>
  <c r="K156" i="8"/>
  <c r="K155" i="8"/>
  <c r="K153" i="8"/>
  <c r="K152" i="8"/>
  <c r="K151" i="8"/>
  <c r="K150" i="8"/>
  <c r="K149" i="8"/>
  <c r="K148" i="8"/>
  <c r="K147" i="8"/>
  <c r="K146" i="8"/>
  <c r="K145" i="8"/>
  <c r="K144" i="8"/>
  <c r="K142" i="8"/>
  <c r="K141" i="8"/>
  <c r="K140" i="8"/>
  <c r="K139" i="8"/>
  <c r="K138" i="8"/>
  <c r="K137" i="8"/>
  <c r="K135" i="8"/>
  <c r="K131" i="8"/>
  <c r="K129" i="8"/>
  <c r="K126" i="8"/>
  <c r="K125" i="8"/>
  <c r="K124" i="8"/>
  <c r="K123" i="8"/>
  <c r="K122" i="8"/>
  <c r="K120" i="8"/>
  <c r="K119" i="8"/>
  <c r="K118" i="8"/>
  <c r="K116" i="8"/>
  <c r="K115" i="8"/>
  <c r="K114" i="8"/>
  <c r="K110" i="8"/>
  <c r="K108" i="8"/>
  <c r="K107" i="8"/>
  <c r="K106" i="8"/>
  <c r="K105" i="8"/>
  <c r="K104" i="8"/>
  <c r="K101" i="8"/>
  <c r="K100" i="8"/>
  <c r="K99" i="8"/>
  <c r="K98" i="8"/>
  <c r="K96" i="8"/>
  <c r="K95" i="8"/>
  <c r="K93" i="8"/>
  <c r="K91" i="8"/>
  <c r="K79" i="8"/>
  <c r="K78" i="8"/>
  <c r="K77" i="8"/>
  <c r="K76" i="8"/>
  <c r="K74" i="8"/>
  <c r="K71" i="8"/>
  <c r="K69" i="8"/>
  <c r="K63" i="8"/>
  <c r="K53" i="8"/>
  <c r="K52" i="8"/>
  <c r="K51" i="8"/>
  <c r="K50" i="8"/>
  <c r="K31" i="8"/>
  <c r="K24" i="8"/>
  <c r="K12" i="8"/>
  <c r="K11" i="8"/>
  <c r="I266" i="8" l="1"/>
  <c r="I12" i="8"/>
  <c r="I49" i="8" l="1"/>
  <c r="I10" i="8"/>
  <c r="G358" i="8"/>
  <c r="G272" i="8"/>
  <c r="H267" i="8"/>
  <c r="I267" i="8"/>
  <c r="J267" i="8"/>
  <c r="K267" i="8"/>
  <c r="G267" i="8"/>
  <c r="H255" i="8"/>
  <c r="I262" i="8"/>
  <c r="I259" i="8"/>
  <c r="I255" i="8"/>
  <c r="H241" i="8"/>
  <c r="H228" i="8"/>
  <c r="I228" i="8"/>
  <c r="J228" i="8"/>
  <c r="K228" i="8"/>
  <c r="G228" i="8"/>
  <c r="H163" i="8"/>
  <c r="I163" i="8"/>
  <c r="J163" i="8"/>
  <c r="K163" i="8"/>
  <c r="G163" i="8"/>
  <c r="H158" i="8"/>
  <c r="I158" i="8"/>
  <c r="J158" i="8"/>
  <c r="K158" i="8"/>
  <c r="G158" i="8"/>
  <c r="H154" i="8"/>
  <c r="I154" i="8"/>
  <c r="J154" i="8"/>
  <c r="K154" i="8"/>
  <c r="G154" i="8"/>
  <c r="H143" i="8"/>
  <c r="I143" i="8"/>
  <c r="J143" i="8"/>
  <c r="K143" i="8"/>
  <c r="H136" i="8"/>
  <c r="I136" i="8"/>
  <c r="J136" i="8"/>
  <c r="K136" i="8"/>
  <c r="G136" i="8"/>
  <c r="G134" i="8"/>
  <c r="H130" i="8"/>
  <c r="I130" i="8"/>
  <c r="J130" i="8"/>
  <c r="K130" i="8"/>
  <c r="H128" i="8"/>
  <c r="I128" i="8"/>
  <c r="J128" i="8"/>
  <c r="K128" i="8"/>
  <c r="G128" i="8"/>
  <c r="H121" i="8"/>
  <c r="I121" i="8"/>
  <c r="J121" i="8"/>
  <c r="K121" i="8"/>
  <c r="G121" i="8"/>
  <c r="H117" i="8"/>
  <c r="I117" i="8"/>
  <c r="J117" i="8"/>
  <c r="K117" i="8"/>
  <c r="G117" i="8"/>
  <c r="H109" i="8"/>
  <c r="I109" i="8"/>
  <c r="J109" i="8"/>
  <c r="K109" i="8"/>
  <c r="G109" i="8"/>
  <c r="H97" i="8"/>
  <c r="I97" i="8"/>
  <c r="J97" i="8"/>
  <c r="K97" i="8"/>
  <c r="G97" i="8"/>
  <c r="H94" i="8"/>
  <c r="I94" i="8"/>
  <c r="J94" i="8"/>
  <c r="K94" i="8"/>
  <c r="G94" i="8"/>
  <c r="H90" i="8"/>
  <c r="I90" i="8"/>
  <c r="J90" i="8"/>
  <c r="K90" i="8"/>
  <c r="G90" i="8"/>
  <c r="H75" i="8"/>
  <c r="I75" i="8"/>
  <c r="J75" i="8"/>
  <c r="K75" i="8"/>
  <c r="G75" i="8"/>
  <c r="H73" i="8"/>
  <c r="I73" i="8"/>
  <c r="J73" i="8"/>
  <c r="K73" i="8"/>
  <c r="G73" i="8"/>
  <c r="H70" i="8"/>
  <c r="I70" i="8"/>
  <c r="J70" i="8"/>
  <c r="K70" i="8"/>
  <c r="G70" i="8"/>
  <c r="H62" i="8"/>
  <c r="I62" i="8"/>
  <c r="J62" i="8"/>
  <c r="K62" i="8"/>
  <c r="G62" i="8"/>
  <c r="H49" i="8"/>
  <c r="J49" i="8"/>
  <c r="K49" i="8"/>
  <c r="G49" i="8"/>
  <c r="H30" i="8"/>
  <c r="I30" i="8"/>
  <c r="J30" i="8"/>
  <c r="K30" i="8"/>
  <c r="H23" i="8"/>
  <c r="I23" i="8"/>
  <c r="J23" i="8"/>
  <c r="K23" i="8"/>
  <c r="G23" i="8"/>
  <c r="H10" i="8"/>
  <c r="J10" i="8"/>
  <c r="K10" i="8"/>
  <c r="G10" i="8"/>
  <c r="J272" i="8"/>
  <c r="H262" i="8"/>
  <c r="J262" i="8"/>
  <c r="K262" i="8"/>
  <c r="G262" i="8"/>
  <c r="H259" i="8"/>
  <c r="J259" i="8"/>
  <c r="K259" i="8"/>
  <c r="G259" i="8"/>
  <c r="J255" i="8"/>
  <c r="K255" i="8"/>
  <c r="G255" i="8"/>
  <c r="I241" i="8"/>
  <c r="I193" i="8"/>
  <c r="I187" i="8"/>
  <c r="I184" i="8"/>
  <c r="I175" i="8"/>
  <c r="G143" i="8"/>
  <c r="G131" i="8"/>
  <c r="G130" i="8" s="1"/>
  <c r="H206" i="8"/>
  <c r="I206" i="8"/>
  <c r="J206" i="8"/>
  <c r="K206" i="8"/>
  <c r="G206" i="8"/>
  <c r="H358" i="8"/>
  <c r="I358" i="8"/>
  <c r="H224" i="8"/>
  <c r="I224" i="8"/>
  <c r="J224" i="8"/>
  <c r="K224" i="8"/>
  <c r="G224" i="8"/>
  <c r="H191" i="8"/>
  <c r="I191" i="8"/>
  <c r="J191" i="8"/>
  <c r="K191" i="8"/>
  <c r="G191" i="8"/>
  <c r="K203" i="8"/>
  <c r="H203" i="8"/>
  <c r="I203" i="8"/>
  <c r="J203" i="8"/>
  <c r="G203" i="8"/>
  <c r="G30" i="8"/>
  <c r="H272" i="8"/>
  <c r="I272" i="8"/>
  <c r="K272" i="8"/>
  <c r="H265" i="8"/>
  <c r="I265" i="8"/>
  <c r="J265" i="8"/>
  <c r="K265" i="8"/>
  <c r="J241" i="8"/>
  <c r="K241" i="8"/>
  <c r="H226" i="8"/>
  <c r="I226" i="8"/>
  <c r="J226" i="8"/>
  <c r="K226" i="8"/>
  <c r="G226" i="8"/>
  <c r="H222" i="8"/>
  <c r="I222" i="8"/>
  <c r="J222" i="8"/>
  <c r="K222" i="8"/>
  <c r="H217" i="8"/>
  <c r="I217" i="8"/>
  <c r="J217" i="8"/>
  <c r="K217" i="8"/>
  <c r="H201" i="8"/>
  <c r="I201" i="8"/>
  <c r="J201" i="8"/>
  <c r="K201" i="8"/>
  <c r="H193" i="8"/>
  <c r="J193" i="8"/>
  <c r="K193" i="8"/>
  <c r="H187" i="8"/>
  <c r="J187" i="8"/>
  <c r="K187" i="8"/>
  <c r="H184" i="8"/>
  <c r="J184" i="8"/>
  <c r="K184" i="8"/>
  <c r="H175" i="8"/>
  <c r="J175" i="8"/>
  <c r="K175" i="8"/>
  <c r="H172" i="8"/>
  <c r="I172" i="8"/>
  <c r="J172" i="8"/>
  <c r="K172" i="8"/>
  <c r="H169" i="8"/>
  <c r="I169" i="8"/>
  <c r="J169" i="8"/>
  <c r="K169" i="8"/>
  <c r="H134" i="8"/>
  <c r="I134" i="8"/>
  <c r="J134" i="8"/>
  <c r="K134" i="8"/>
  <c r="G187" i="8"/>
  <c r="G175" i="8"/>
  <c r="G172" i="8"/>
  <c r="G169" i="8"/>
  <c r="G241" i="8"/>
  <c r="G222" i="8"/>
  <c r="G217" i="8"/>
  <c r="G265" i="8"/>
  <c r="G201" i="8"/>
  <c r="G184" i="8"/>
  <c r="G193" i="8"/>
  <c r="G9" i="8" l="1"/>
  <c r="I9" i="8"/>
  <c r="I360" i="8" s="1"/>
  <c r="I361" i="8" s="1"/>
  <c r="H9" i="8"/>
  <c r="H360" i="8" s="1"/>
  <c r="H361" i="8" s="1"/>
  <c r="J9" i="8"/>
  <c r="K9" i="8"/>
  <c r="G360" i="8"/>
  <c r="G361" i="8" s="1"/>
  <c r="K360" i="8" l="1"/>
  <c r="K361" i="8" s="1"/>
  <c r="J360" i="8"/>
  <c r="J361" i="8" s="1"/>
</calcChain>
</file>

<file path=xl/sharedStrings.xml><?xml version="1.0" encoding="utf-8"?>
<sst xmlns="http://schemas.openxmlformats.org/spreadsheetml/2006/main" count="1100" uniqueCount="879">
  <si>
    <t>Naziv cilja</t>
  </si>
  <si>
    <t xml:space="preserve"> Naziv mjere </t>
  </si>
  <si>
    <t>Naziv prioriteta</t>
  </si>
  <si>
    <t>RAZDJEL</t>
  </si>
  <si>
    <t>GLAVA</t>
  </si>
  <si>
    <t>KORISNIK</t>
  </si>
  <si>
    <r>
      <t>Odgovornost za provedbu mjere</t>
    </r>
    <r>
      <rPr>
        <sz val="7.5"/>
        <color theme="1"/>
        <rFont val="Calibri"/>
        <family val="2"/>
        <charset val="238"/>
        <scheme val="minor"/>
      </rPr>
      <t xml:space="preserve"> (organizacijska klasifikacija)</t>
    </r>
  </si>
  <si>
    <t>U Planu su iskazani ciljevi i prioriteti razvoja Varaždinske županije kao jedinice područne (regionalne) samouprave, koji su povezani s programskom i organizacijskom klasifikacijom proračuna.</t>
  </si>
  <si>
    <t xml:space="preserve">Program/ aktivnost/
projekt </t>
  </si>
  <si>
    <t xml:space="preserve">Naziv programa/
aktivnosti/projekta </t>
  </si>
  <si>
    <t>UKUPNO RASHODI I IZDACI</t>
  </si>
  <si>
    <t xml:space="preserve">ŠIFRA NAZIV STRATEŠKOG CILJA / PRIORITETA / MJERE </t>
  </si>
  <si>
    <t xml:space="preserve">C1 UNAPRIJEĐENO I RAZVIJENO GOSPODARSTVO VARAŽDINSKE ŽUPANIJE </t>
  </si>
  <si>
    <t>ŠIFARNIK STRATEŠKIH CILJEVA, MJERA I PRIORITETA</t>
  </si>
  <si>
    <t xml:space="preserve">P1.1. RAZVOJ TURISTIČKE PONUDE </t>
  </si>
  <si>
    <t xml:space="preserve">M1.1.1. RAZVOJ ODRŽIVE TURISTIČKE I POTPORNE INFRASTRUKTURE </t>
  </si>
  <si>
    <t xml:space="preserve">M1.1.2. RAZVOJ I PROMOCIJA TURISTIČKIH PROIZVODA I USLUGA </t>
  </si>
  <si>
    <t xml:space="preserve">P1.2. UNAPREĐENJE KONKURENTNOSTI KROZ POVEZIVANJE, POSLOVNU IZVRSNOST I INOVATIVNOST </t>
  </si>
  <si>
    <t xml:space="preserve">M1.2.1. POTICANJE RAZVOJA NOVIH PROIZVODA I USLUGA S VISOKOM DODANOM VRIJEDNOŠĆU TE ULAGANJE U MODERNE TEHNOLOGIJE </t>
  </si>
  <si>
    <t xml:space="preserve">M1.2.2. POVEĆANJE PROMETNE DOSTUPNOST I PROHODNOST REGIJE TE SMANJENJE TRANSPORTIH I KOMUNIKACIJSIH TROŠKOVA U GOSPORASTVU </t>
  </si>
  <si>
    <t xml:space="preserve">M1.2.3. POVEZIVANJE SEKTORA ISTRAŽIVANJA I RAZVOJA S PRIVATNIM SEKTOROM </t>
  </si>
  <si>
    <t>M1.2.4. STVARANJE POVOLJNE KLIME I UVJETA ZA IZRAVNA STRANA I DOMAĆA ULAGANJA</t>
  </si>
  <si>
    <t>P1.3. JAČANJE PODUZETNIČKE OKOLINE, POTICANJE RAZVOJA PODUZETNIŠTVA TE INTERNACIONALIZACIJA PODUZETNIŠTVA</t>
  </si>
  <si>
    <t xml:space="preserve">M1.3.2. PODRŠKA RAZVOJU PRIVATNOG SEKTORA </t>
  </si>
  <si>
    <t xml:space="preserve">M1.3.1. UMREŽAVANJE I INTERNACIONALIZACIJA PODUZETNIŠTVA </t>
  </si>
  <si>
    <t xml:space="preserve">M1.3.3. RAZVOJ I JAČANJE POTPORNE PODUZETNIČKE INFRASTRUKTURE </t>
  </si>
  <si>
    <t xml:space="preserve">C2 RAZVIJENI LJUDSKI RESURSI I POVEĆANA KVALITETA ŽIVOTA </t>
  </si>
  <si>
    <t xml:space="preserve">P2.1. USPOSTAVLJANJE DRUŠTVA ZNANJA ZA KREATIVNU REGIJU </t>
  </si>
  <si>
    <t xml:space="preserve">M2.1.1. RAZVOJ INOVATIVNE OKOLINE ZA KONKURENTNIJU REGIJU </t>
  </si>
  <si>
    <t xml:space="preserve">M2.1.2. POTICANJE CJELOŽIVOTNOG UČENJA </t>
  </si>
  <si>
    <t xml:space="preserve">P2.2. PODIZANJE RAZINE KVALITETE ŽIVOTA </t>
  </si>
  <si>
    <t xml:space="preserve">M2.1.3. POBOLJŠANJE UVJETA RADA, INFRASTRUKTURE I OPREME U ODGOJNOOBRAZOVNIM INSTITUCIJAMA </t>
  </si>
  <si>
    <t xml:space="preserve">M2.2.1. POTICANJE SOCIJALNOG UKLJUČIVANJA OSOBA U RIZIKU OD SIROMAŠTVA I SOCIJALNE ISKLJUČENOSTI </t>
  </si>
  <si>
    <t xml:space="preserve">M2.2.2. POTICANJE RAZVOJA KULTURNOG PROSTORA I PREPOZNATLJIVOSTI REGIJE </t>
  </si>
  <si>
    <t>M2.2.4. UČINKOVITE JAVNE USLUGE</t>
  </si>
  <si>
    <t xml:space="preserve">M2.2.5. RAZVOJ CIVILNOG DRUŠTVA I POTICANJE VOLONTERSTVA </t>
  </si>
  <si>
    <t xml:space="preserve">P2.3. POBOLJŠANJE PRISTUPA ZAPOŠLJAVANJU I ODRŽIVO TRŽIŠTE RADA </t>
  </si>
  <si>
    <t xml:space="preserve">M2.2.3. ZDRAVA REGIJA    </t>
  </si>
  <si>
    <t xml:space="preserve">M2.3.1. POTPORA SKUPINAMA U NEPOVOLJNOM POLOŽAJU NA TRŽIŠTU RADA </t>
  </si>
  <si>
    <t>M2.3.2. USKLAĐIVANJE POTREBA TRŽIŠTA RADA S OBRAZOVNIM SUSTAVOM TE POTICANJE MOBILNOSTI RADNE SNAGE</t>
  </si>
  <si>
    <t xml:space="preserve">P3.1. OČUVANJE OKOLIŠA </t>
  </si>
  <si>
    <t xml:space="preserve">M3.1.1. ZAŠTITA BIOLOŠKE I KRAJOBRAZNE RAZNOLIKOSTI </t>
  </si>
  <si>
    <t xml:space="preserve">M3.1.2. ODRŽIVO GOSPODARENJE OTPADOM </t>
  </si>
  <si>
    <t>M3.1.3. ODRŽIVO UPRAVLJANJE VODAMA</t>
  </si>
  <si>
    <t xml:space="preserve">M3.1.4. PODIZANJE KVALITETE TLA I ZRAKA </t>
  </si>
  <si>
    <t xml:space="preserve">M3.1.5. ODRŽIVO PROSTORNO PLANIRANJE </t>
  </si>
  <si>
    <t xml:space="preserve">C3 ZAŠTITA OKOLIŠA I UPRAVLJANJE ENERGIJOM  </t>
  </si>
  <si>
    <t xml:space="preserve">P3.2. UČIKOVITO UPRAVLJANJE ENERGIJOM </t>
  </si>
  <si>
    <t xml:space="preserve">M3.2.1. POTICANJE I PROMOVIRANJE ENERGETSKE UČINKOVITOSTI TE RACIONALNO KORIŠTENJE ENERGETSKIH RESURSA </t>
  </si>
  <si>
    <t xml:space="preserve">C4 RURALNI RAZVOJ </t>
  </si>
  <si>
    <t xml:space="preserve">M3.2.2. PROMOVIRANJE I POTICANJE KORIŠTENJA NOVIH I OBNOVLJIVIH IZVORA ENERGIJE </t>
  </si>
  <si>
    <t>P4.1. RURALNI RAZVOJ NA TEMELJU ODRŽIVIH OBLIKA POLJOPRIVREDE, ŠUMARSTVA I RURALNOG TURIZMA</t>
  </si>
  <si>
    <t xml:space="preserve">M4.1.1. USKLAĐIVANJE PROIZVODA I USLUGA S POTREBAMA TRŽIŠTA </t>
  </si>
  <si>
    <t xml:space="preserve">M4.1.3. OKRUPNJAVANJE POLJOPRIVREDNOG ZEMLJIŠTA </t>
  </si>
  <si>
    <t xml:space="preserve">M4.1.2. POTICANJE EKOLOŠKE POLJOPRIVREDE I REGIJE BEZ GENETSKI MODIFICIRANE PROIZVODNJE </t>
  </si>
  <si>
    <t>P4.2. RAZVOJ NOVIH TE OČUVANJE TRADICIONALNIH PROIZVODA, OBRTA I USLUGA</t>
  </si>
  <si>
    <t xml:space="preserve">M4.2.2. VALORIZACIJA I ZAŠTITA TRADICIONALNIH PROIZVODA, OBRTA I USLUGA </t>
  </si>
  <si>
    <t>M4.2.1. USPOSTAVA REGIONALNIH ROBNIH MARKI</t>
  </si>
  <si>
    <t xml:space="preserve">C5. TEHNIČKA POMOĆ </t>
  </si>
  <si>
    <t xml:space="preserve">P5.1. USPOSTAVLJANJE KLJUČNOG TIMA ZA PROVOĐENJE ŽUPANIJSKE RAZVOJNE STRATEGIJE </t>
  </si>
  <si>
    <t xml:space="preserve">M5.1.1. PRIPREMA, PROVOĐENJE, MONITORING I EVALUACIJA ŽUPANIJSKE RAZVOJNE STRATEGIJE </t>
  </si>
  <si>
    <t xml:space="preserve">P5.2. AKTIVNOSTI ZA POTPORU PRILIKOM IZRADE I PROVOĐENJA VISOKOKVALITETNIH PROJEKATA  USMJERENIH NA REZULTATE </t>
  </si>
  <si>
    <t xml:space="preserve">M5.2.1. IZRADA I EVALUACIJA STUDIJA I PROJEKTNIH PRIJEDLOGA </t>
  </si>
  <si>
    <t>M5.2.2. VIDLJIVOST I KOMUNIKACIJA</t>
  </si>
  <si>
    <t>1. Rast gospodarstva i zapošljavanja</t>
  </si>
  <si>
    <t>1.1. Jačanje konkurenstnosti gospodarstva</t>
  </si>
  <si>
    <t>1.1.1. Unapređenje poduzetničke potporne infrastrukture i jačanje aktivnosti poduzetništva</t>
  </si>
  <si>
    <t>1.1.2. Poticanje primjene inovativnih tehnologija u privatnom sektoru</t>
  </si>
  <si>
    <t>1.1.3. Povećanje zapošljivosti i unapređenje kvalitete (samo)zapošljavanja</t>
  </si>
  <si>
    <t>1.1.4. Umrežavanje gospodarskog i javnog sektora za razvoj poduzetništva</t>
  </si>
  <si>
    <t>1.1.5. Stvaranje poticajne poduzetničke klime i uvjeta za privlačenje investicija</t>
  </si>
  <si>
    <t>1.2. Unapređenje konkurentnosti poljoprivrednog sektora</t>
  </si>
  <si>
    <t>1.2.1. Uređenje poljoprivrednog zemljišta</t>
  </si>
  <si>
    <t>1.2.2. Poticanje ulaganja u poljoprivredna gospodarstva</t>
  </si>
  <si>
    <t>1.2.3. Poticanje ekološke proizvodnje</t>
  </si>
  <si>
    <t>1.2.4. Očuvanje tradicionalnih proizvoda, obrta i usluga</t>
  </si>
  <si>
    <t>1.2.5. Poticanje udruživanja i programa osposobljavanja u poljoprivredi</t>
  </si>
  <si>
    <t>1.3. Razvoj turističke destinacije</t>
  </si>
  <si>
    <t>1.3.1. Unapređenje konkurentnosti turističke ponude i destinacijske turističke infrastrukture</t>
  </si>
  <si>
    <t>1.3.2. jačanje međunarodne turističke prepoznatiljivosti</t>
  </si>
  <si>
    <t>1.3.3. Razvoj ljudskih resursa u turizmu</t>
  </si>
  <si>
    <t>2. Razvoj ljudskih potencijala i povećanje kvalitete života</t>
  </si>
  <si>
    <t>2.1. Jačanje ljudskih potencijala i razvoj sustava obrazovanja povezanog s potrebama gospodarstva</t>
  </si>
  <si>
    <t>2.1.1. Poboljšanje kvalitete sustava formalnog obrazovanja</t>
  </si>
  <si>
    <t>2.1.2. Razvoj i jačanje kvalitete formalnih, neformalnih i informalnih načina, metoda i alata učenja</t>
  </si>
  <si>
    <t>2.2. Unapređenje sustava zdravstva i socijalne skrbi i osiguranje socijalnog blagostanja</t>
  </si>
  <si>
    <t>2.2.1. Podizanje kvalitete usluga u sektoru zdravstva</t>
  </si>
  <si>
    <t>2.2.2. Promicanje i integracija ranjivih skupina u društvo i na tržište rada, te povećanje dostupnosti socijalnih usluga ranjivim skupinama</t>
  </si>
  <si>
    <t>2.3. Poboljšanje pristupa društvenim i javnim uslugama i aktivno jačanje uloge civilnog društva</t>
  </si>
  <si>
    <t>2.3.1. Sustavna podrška za implementaciju aktivizma zajednice i neformalne socijalne interakcije</t>
  </si>
  <si>
    <t>2.3.2. Unapređenje kvalitete i dostupnosti društvenih sadržaja</t>
  </si>
  <si>
    <t>2.3.3. Razvoj kulturnih i kreativnih djelatnosti</t>
  </si>
  <si>
    <t>2.3.4. Učinkovito upravljanje razvojem</t>
  </si>
  <si>
    <t>3. Održivi teritorijalni razvoj, upravljanje okolišem i prostorom</t>
  </si>
  <si>
    <t>3.1. Osiguranje i unapređenje osnovne regionalne i lokalne infrastrukture</t>
  </si>
  <si>
    <t>3.1.1. Povećanje prometne dostupnosti i učinkoviti javni prijevoz</t>
  </si>
  <si>
    <t>3.1.3. Poboljšani pristup i razvoj širokopojasne infrastrukture</t>
  </si>
  <si>
    <t>3.2. Osiguranje kvalitetnog sustava za civilnu zaštitu u prilagodbu klimatskim promjenama</t>
  </si>
  <si>
    <t>3.2.1. Unapređenje sustava za civilnu zaštitu i spašavanje</t>
  </si>
  <si>
    <t>3.2.2. Jačanje infrastrukture za zaštitu i spašavanje</t>
  </si>
  <si>
    <t>3.3. Održivo upravljanje okolišem, prirodnim resursima i prostorom</t>
  </si>
  <si>
    <t>3.3.1. Očuvanje prirodne baštine i biološke i krajobrazne raznolikosti</t>
  </si>
  <si>
    <t>3.3.2. Održivo upravljanje prirodnim resursima</t>
  </si>
  <si>
    <t>3.3.3. Unapređenje sustava planiranja i upravljanja prostorom</t>
  </si>
  <si>
    <t>3.3.4. Poticanje energetske učinkovitosti i korištenje OIE</t>
  </si>
  <si>
    <t>3.3.5. Uređenje sustava gospodarenja otpadom</t>
  </si>
  <si>
    <t>PROGRAM RAZVOJA OBRTNIŠTVA, PODUZETNIŠTVA I TURIZMA</t>
  </si>
  <si>
    <t>PROGRAM UREĐENJE PROMETNICA</t>
  </si>
  <si>
    <t>A113001</t>
  </si>
  <si>
    <t>Komunalno uređenje romskih naselja</t>
  </si>
  <si>
    <t>T113001</t>
  </si>
  <si>
    <t>Rekonstrukcija i održavanje prometnica</t>
  </si>
  <si>
    <t>PROGRAMI EUROPSKIH POSLOVA</t>
  </si>
  <si>
    <t>T114028</t>
  </si>
  <si>
    <t>Razvoj prometne infrastrukture</t>
  </si>
  <si>
    <t>T116001</t>
  </si>
  <si>
    <t>Regresiranje kamata za poduzetničke kredite</t>
  </si>
  <si>
    <t>T116004</t>
  </si>
  <si>
    <t>Programi razvoja gospodarstva</t>
  </si>
  <si>
    <t>JAVNE POTREBE U OBRAZOVANJU IZNAD ZAKONSKOG STANDARDA</t>
  </si>
  <si>
    <t>01502 01503</t>
  </si>
  <si>
    <t>RURALNI RAZVOJ</t>
  </si>
  <si>
    <t>A117205</t>
  </si>
  <si>
    <t>Poticanje cjeloživotnog učenja</t>
  </si>
  <si>
    <t>A121016</t>
  </si>
  <si>
    <t>Programi u školstvu iznad zakonskog standarda</t>
  </si>
  <si>
    <t>A121020</t>
  </si>
  <si>
    <t>Cjelodnevni boravak učenika</t>
  </si>
  <si>
    <t>01501 01502 01503</t>
  </si>
  <si>
    <t>ŽUPANIJSKA DODATNA KAPITALNA ULAGANJA U OBRAZOVANJU</t>
  </si>
  <si>
    <t>K122001</t>
  </si>
  <si>
    <t>ZAKONSKI STANDARD JAVNIH USTANOVA OŠ</t>
  </si>
  <si>
    <t>K123001</t>
  </si>
  <si>
    <t>ZAKONSKI STANDARD JAVNIH USTANOVA SŠ</t>
  </si>
  <si>
    <t>K124001</t>
  </si>
  <si>
    <t>JAVNE USTANOVE U ZDRAVSTVU</t>
  </si>
  <si>
    <t>K132001</t>
  </si>
  <si>
    <t>Investicijsko ulaganje-izgradnja objekata, nabava opreme</t>
  </si>
  <si>
    <t>NAKNADE I POMOĆI UČENICIMA I STUDENTIMA</t>
  </si>
  <si>
    <t>Stipendije, školarine i krediti</t>
  </si>
  <si>
    <t>A120003</t>
  </si>
  <si>
    <t xml:space="preserve">Pomoć za prijevoz učenika srednjih škola i studenata </t>
  </si>
  <si>
    <t>A121019</t>
  </si>
  <si>
    <t>Prehrana učenika</t>
  </si>
  <si>
    <t>T114017</t>
  </si>
  <si>
    <t>Asistenti u nastavi</t>
  </si>
  <si>
    <t>PROGRAMI U KULTURI</t>
  </si>
  <si>
    <t>A125001</t>
  </si>
  <si>
    <t>A125002</t>
  </si>
  <si>
    <t>A125003</t>
  </si>
  <si>
    <t>A125004</t>
  </si>
  <si>
    <t>A125005</t>
  </si>
  <si>
    <t>A125013</t>
  </si>
  <si>
    <t>A125014</t>
  </si>
  <si>
    <t>Muzejska djelatnost</t>
  </si>
  <si>
    <t>Knjižničarska djelatnost</t>
  </si>
  <si>
    <t>Kazališna djelatnost</t>
  </si>
  <si>
    <t>Arhivska djelatnost</t>
  </si>
  <si>
    <t>Savez kulturno umjetničkih društava</t>
  </si>
  <si>
    <t>Programi ustanova u kulturi</t>
  </si>
  <si>
    <t>Programi udruga u kulturi</t>
  </si>
  <si>
    <t>AKTIVNOSTI IZ NADLEŽNOSTI ODJELA</t>
  </si>
  <si>
    <t>Dvorac Šaulovec</t>
  </si>
  <si>
    <t>T114027</t>
  </si>
  <si>
    <t>Poboljšanje pristupa primarnoj zdravstvenoj zaštiti u Varaždinskoj županiji</t>
  </si>
  <si>
    <t>PROGRAMI U ZDRAVSTVU-ZAKONSKA OBVEZA</t>
  </si>
  <si>
    <t>A128001</t>
  </si>
  <si>
    <t>A128002</t>
  </si>
  <si>
    <t>A128004</t>
  </si>
  <si>
    <t>A128005</t>
  </si>
  <si>
    <t>A128007</t>
  </si>
  <si>
    <t>Mrtvozorstvo-izvan zdravstvenih ustanova</t>
  </si>
  <si>
    <t>Povjerenstvo za zaštitu prava pacijenata</t>
  </si>
  <si>
    <t>Savjet za zdravlje</t>
  </si>
  <si>
    <t>PROGRAMI U ZDRAVSTVENOJ ZAŠTITI IZNAD ZAKONSKOG STANDARDA</t>
  </si>
  <si>
    <t>A129003</t>
  </si>
  <si>
    <t>A129004</t>
  </si>
  <si>
    <t>A129005</t>
  </si>
  <si>
    <t>A129006</t>
  </si>
  <si>
    <t>A129008</t>
  </si>
  <si>
    <t>A129009</t>
  </si>
  <si>
    <t>A129011</t>
  </si>
  <si>
    <t>K129003</t>
  </si>
  <si>
    <t>Stomatološka preventiva i dežurstvo</t>
  </si>
  <si>
    <t>Prevencija ovisnosti</t>
  </si>
  <si>
    <t>Sektorske ambulante</t>
  </si>
  <si>
    <t>Program suzbijanja ambrozije</t>
  </si>
  <si>
    <t>Nabava opreme i dodatna ulaganja u zdravstvene objekte</t>
  </si>
  <si>
    <t>Program "Zdrava županija"</t>
  </si>
  <si>
    <t>Palijativna skrb</t>
  </si>
  <si>
    <t>Izgradnje centralnog operacijskog bloka OBV</t>
  </si>
  <si>
    <t>K132002</t>
  </si>
  <si>
    <t>Informatizacija</t>
  </si>
  <si>
    <t>T132001</t>
  </si>
  <si>
    <t>Investicijsko i tekuće održavanje objekata i opreme</t>
  </si>
  <si>
    <t>SPORT I REKREACIJA</t>
  </si>
  <si>
    <t>A127001</t>
  </si>
  <si>
    <t>A127002</t>
  </si>
  <si>
    <t>A127008</t>
  </si>
  <si>
    <t>Školski sportski savez Varaždinske županije</t>
  </si>
  <si>
    <t>Savez sportova Varaždinske županije</t>
  </si>
  <si>
    <t>Programi udruga iz područja sporta</t>
  </si>
  <si>
    <t>SOCIJALNA SKRB-ZAKONSKI STANDARD</t>
  </si>
  <si>
    <t>A130101</t>
  </si>
  <si>
    <t>A130102</t>
  </si>
  <si>
    <t>A130103</t>
  </si>
  <si>
    <t>Društvo Crvenog križa Varaždinske županije</t>
  </si>
  <si>
    <t>Socijalni planovi i radna tijela</t>
  </si>
  <si>
    <t>Dom za žrtve obiteljskog nasilja Utočište Sveti Nikola Varaždin</t>
  </si>
  <si>
    <t>SOCIJALNA SKRB-IZNADZAKONSKI STANDARD</t>
  </si>
  <si>
    <t>A130201</t>
  </si>
  <si>
    <t>A130203</t>
  </si>
  <si>
    <t>A130204</t>
  </si>
  <si>
    <t>A130205</t>
  </si>
  <si>
    <t>Programi pomoći osobama treće životne dobi</t>
  </si>
  <si>
    <t>Udruge-programi iz područja zdravstvene i socijalne skrbi</t>
  </si>
  <si>
    <t>Socijalne pomoći</t>
  </si>
  <si>
    <t>Programi pomoći OSI i teže zaposlivih osoba</t>
  </si>
  <si>
    <t>A131001</t>
  </si>
  <si>
    <t>Pomoć za ogrjev-preko proračuna JLS</t>
  </si>
  <si>
    <t>POMOĆ ZA OGRJEV-MINIMALNI ZAKONSKI STANDARD</t>
  </si>
  <si>
    <t>CENTRI ZA SOCIJALNU SKRB-DECENTRALIZACIJA</t>
  </si>
  <si>
    <t>A133001</t>
  </si>
  <si>
    <t>Stručno i administrativno osoblje</t>
  </si>
  <si>
    <t>DOM ZA STARIJE I NEMOĆNE OSOBE</t>
  </si>
  <si>
    <t>A134001</t>
  </si>
  <si>
    <t>K134001</t>
  </si>
  <si>
    <t>Održavanje objekata</t>
  </si>
  <si>
    <t>JAVNI RED I SIGURNOST</t>
  </si>
  <si>
    <t>A116603</t>
  </si>
  <si>
    <t>A116604</t>
  </si>
  <si>
    <t>A116605</t>
  </si>
  <si>
    <t>A116606</t>
  </si>
  <si>
    <t>Vatrogasna zajednica Varaždinske županije-suf. redovne aktivnosti</t>
  </si>
  <si>
    <t>Sufinanciranje aktivnosti civilne zaštite</t>
  </si>
  <si>
    <t>Financiranje aktivnosti obrane i sigurnosti</t>
  </si>
  <si>
    <t>Savjet za sigurnost prometa Varaždinske županije</t>
  </si>
  <si>
    <t>Vatrogasna oprema</t>
  </si>
  <si>
    <t>T114031</t>
  </si>
  <si>
    <t>SOLICRIS-Solidarnost u prevenciji kriznih situacija i umrežavanje JLS-a i građana u dinamičkoj Europi</t>
  </si>
  <si>
    <t>CIVILNO DRUŠTVO</t>
  </si>
  <si>
    <t>T114024</t>
  </si>
  <si>
    <t>T114033</t>
  </si>
  <si>
    <t>Lokalne inicijative za poticanje zapošljavanja u Varaždinskoj županiji-LEPEZA VŽ</t>
  </si>
  <si>
    <t>PROGRAM ZAŠTITE OKOLIŠA</t>
  </si>
  <si>
    <t>A109011</t>
  </si>
  <si>
    <t>Sklonište za životinje "Spas"</t>
  </si>
  <si>
    <t>A109015</t>
  </si>
  <si>
    <t>Zakonske obveze u zaštiti okoliša</t>
  </si>
  <si>
    <t>A109017</t>
  </si>
  <si>
    <t>Udruge iz područja zaštite prirode i okoliša</t>
  </si>
  <si>
    <t>PROGRAM ZBRINJAVANJA OTPADA</t>
  </si>
  <si>
    <t>A108001</t>
  </si>
  <si>
    <t xml:space="preserve">Monitoring i održavanje odlagališta otpada </t>
  </si>
  <si>
    <t>PROGRAM ENERGETIKE</t>
  </si>
  <si>
    <t>A112001</t>
  </si>
  <si>
    <t>Energetska učinkovitost Varaždinske županije</t>
  </si>
  <si>
    <t>K114002</t>
  </si>
  <si>
    <t>-</t>
  </si>
  <si>
    <t>EnU projekti na županijskim objektima</t>
  </si>
  <si>
    <t>POTPORA POLJOPRIVREDI</t>
  </si>
  <si>
    <t>A117101</t>
  </si>
  <si>
    <t>A117102</t>
  </si>
  <si>
    <t>A117103</t>
  </si>
  <si>
    <t>A117104</t>
  </si>
  <si>
    <t>Aktivnosti vezane uz elementarne nepogode</t>
  </si>
  <si>
    <t>Razvojni poticaji u lovnom gospodarstvu</t>
  </si>
  <si>
    <t>Regresiranje kamata za poljoprivredne kredite</t>
  </si>
  <si>
    <t>Poticanje poljoprivredne proizvodnje</t>
  </si>
  <si>
    <t>T117101</t>
  </si>
  <si>
    <t>A117203</t>
  </si>
  <si>
    <t>Valorizacija i zaštita tradicionalnih proizvoda, obrta i usluga</t>
  </si>
  <si>
    <t>A117209</t>
  </si>
  <si>
    <t>A117210</t>
  </si>
  <si>
    <t>Varaždinsko bučino ulje</t>
  </si>
  <si>
    <t>AKTIVNOSTI IZDJELOKRUGA IZVRŠNOG TIJELA</t>
  </si>
  <si>
    <t>A102002</t>
  </si>
  <si>
    <t>Udruge od općeg značaja</t>
  </si>
  <si>
    <t>A102003</t>
  </si>
  <si>
    <t>T107002</t>
  </si>
  <si>
    <t>Moderna javna uprava</t>
  </si>
  <si>
    <t>OPREMANJE I INFORMATIZACIJA UPRAVNIH ODJELA</t>
  </si>
  <si>
    <t>A136004</t>
  </si>
  <si>
    <t>A136005</t>
  </si>
  <si>
    <t>Održavanje informatičkog sustava</t>
  </si>
  <si>
    <t>Održavanje sustava upravljanja kvalitetom (ISO)</t>
  </si>
  <si>
    <t>T114030</t>
  </si>
  <si>
    <t>Osiguranje prehrane učenika</t>
  </si>
  <si>
    <t>A121005</t>
  </si>
  <si>
    <t>Zajednica tehničke kulture</t>
  </si>
  <si>
    <t>A121013</t>
  </si>
  <si>
    <t>Programi u visokoškolstvu</t>
  </si>
  <si>
    <t>A121014</t>
  </si>
  <si>
    <t>Programi udruga u obrazovanju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</si>
  <si>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</si>
  <si>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</si>
  <si>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</si>
  <si>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</si>
  <si>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</si>
  <si>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</si>
  <si>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A123002</t>
  </si>
  <si>
    <t>Prijevoz učenika</t>
  </si>
  <si>
    <t>T124001</t>
  </si>
  <si>
    <t>Investicijsko održavanje školskih objekata i opreme</t>
  </si>
  <si>
    <t>A124002</t>
  </si>
  <si>
    <t>Smještaj učenika u učeničkim domovima</t>
  </si>
  <si>
    <t>A120001</t>
  </si>
  <si>
    <t>Polazne vrijednosti</t>
  </si>
  <si>
    <t>T116002</t>
  </si>
  <si>
    <t>Skupština europskih regija (SER)</t>
  </si>
  <si>
    <t>A114001</t>
  </si>
  <si>
    <t>Broj robnih marki poljoprivrednih proizvoda s područja Varaždinske županije</t>
  </si>
  <si>
    <t>Povećanje broja OPG-a, nositelja robne marke na području Varaždinske županije</t>
  </si>
  <si>
    <t>Broj korisnika potpore za povećanje, okrupnjavanje i uređenje poljoprivrednog zemljišta na području Varaždinske Županije</t>
  </si>
  <si>
    <t>Broj analiziranih uzoraka tla na području Varaždinske županije</t>
  </si>
  <si>
    <t>Broj korisnika potpore za ulaganja u podizanje trajnih nasada, nabavu i postavljanje sustava za navodnjavanje, usklađivanje proizvoda i usluga s potrebama tržišta, nabavu novih ili modernizaciju postojećih plastenika ili staklenika</t>
  </si>
  <si>
    <t>Broj sudionika organiziranih seminara i radionica o mogućnostima i prednostima bavljenja ekološkom proizvodnjom</t>
  </si>
  <si>
    <t>Povećanje broja OPG-a registriranih kao eko proizvođača na području Varaždinske županije</t>
  </si>
  <si>
    <t>Broj novih poljoprivrednih udruga/zadruga na području Varaždinske županije</t>
  </si>
  <si>
    <t>Broj sudionika programa osposobljavanja za rad na poljoprivredi i gospodarstvu</t>
  </si>
  <si>
    <t>Broj osoba koje su pokrenule vlastito poslovanje korištenjem mjere "Potpora za samozapošljavanje"</t>
  </si>
  <si>
    <t xml:space="preserve">Povećanje broja projekta unapređenja turističke ponude i infrastrukture </t>
  </si>
  <si>
    <t>Povećanje broja projekta promocije turističke ponude na međunarodnom tržištu</t>
  </si>
  <si>
    <t>Povećanje vrijednosti ulaganja u razvoj turizma kroz razvoj TZ županije</t>
  </si>
  <si>
    <t>Povećanje broja kućanstava s brzinom pristupa internetu od najmanje 30 Mbit/s</t>
  </si>
  <si>
    <t>Povećanje broja kućanstava s brzinom pristupa internetu od 100 Mbit/s</t>
  </si>
  <si>
    <t>Postotak povećanja izdvajanja u proračunu Županije za provedbu programa  civilne zaštite i spašavanja</t>
  </si>
  <si>
    <t>Broj izmijenjene i dopunjene prostorno-planske dokumentacije JL(R)S-a  na području Županije</t>
  </si>
  <si>
    <t>R.br.</t>
  </si>
  <si>
    <t>Naziv cilja /prioriteta/mjere</t>
  </si>
  <si>
    <t>Naziv</t>
  </si>
  <si>
    <t xml:space="preserve">Definicija </t>
  </si>
  <si>
    <t>Mjerilo (jedinica)</t>
  </si>
  <si>
    <t>Ciljana vrijednost (n+2)</t>
  </si>
  <si>
    <t xml:space="preserve"> 1.</t>
  </si>
  <si>
    <t>Rast gospodarstva i zapošljavanja</t>
  </si>
  <si>
    <t>Indeks ukupne konkurentnosti</t>
  </si>
  <si>
    <t>Ukupan regionalni indeks konkurentnosti (RIK)</t>
  </si>
  <si>
    <t>Rang</t>
  </si>
  <si>
    <t>Bruto domaći proizvod</t>
  </si>
  <si>
    <t>Kretanje ostvarenog BDP -a (po stanovniku) na području Županije</t>
  </si>
  <si>
    <t xml:space="preserve">Broj zaposlenih </t>
  </si>
  <si>
    <t>Kretanje ukupnog broja zaposlenih na području Županije</t>
  </si>
  <si>
    <t xml:space="preserve"> 1.1.</t>
  </si>
  <si>
    <t>Jačanje konkurentnosti gospodarstva</t>
  </si>
  <si>
    <t>Produktivnost rada</t>
  </si>
  <si>
    <t>Omjer BDP-a županije i broja zaposlenih koji pokazuje gospodarski rast</t>
  </si>
  <si>
    <t>Iznos (kn)</t>
  </si>
  <si>
    <t xml:space="preserve">Tehnološki razvoj </t>
  </si>
  <si>
    <t>Tehnološki razvoj temeljem vlastitih istraživanja kao perceptivni indikator</t>
  </si>
  <si>
    <t xml:space="preserve"> 1.1.1</t>
  </si>
  <si>
    <t xml:space="preserve">Unapređenje poduzetničke potporne infrastrukture i jačanje aktivnosti </t>
  </si>
  <si>
    <t>Korisnici tehnološkog parka</t>
  </si>
  <si>
    <t>Osnaživanje istraživačke, razvojne, inovacijske infrastrukture s ciljem povećanja broja korisnika (tvrtki) tehnološkog parka</t>
  </si>
  <si>
    <t>Broj</t>
  </si>
  <si>
    <t>Poduzetnički krediti i garancije</t>
  </si>
  <si>
    <t>Osiguravanje potpora za stvaranje povoljnih uvjeta za ulaganja u poslovanje i razvoj malog i srednjeg poduzetništva i drugih poslovnih subjekata kroz povećanje broja novo odobrenih kredita i garancija po poduzetničkim kreditima</t>
  </si>
  <si>
    <t>1.1.2.</t>
  </si>
  <si>
    <t>Poticanje primjene inovativnih tehnologija i tehnika u privatnom sektoru</t>
  </si>
  <si>
    <t>Zaposleni u MSP po stanovniku</t>
  </si>
  <si>
    <t>Omogućavanje povoljnog okruženja za osnutak i razvoj poduzeća za povećanje broja zaposlenih u MSP po stanovniku u odnosu na ostale županije u RH</t>
  </si>
  <si>
    <t>Povećanje vrijednosti ulaganja u istraživanje i razvoj za povećanje konkurentnosti Županije</t>
  </si>
  <si>
    <t>Priznati patenti</t>
  </si>
  <si>
    <t>Povećanje inovacijskog potencijala kroz povećanje broja priznatih patenata</t>
  </si>
  <si>
    <t xml:space="preserve">1.1.3. </t>
  </si>
  <si>
    <t>Doprinos uključivanju na tržište rada kroz samozapošljavanje</t>
  </si>
  <si>
    <t xml:space="preserve">1.1.4. </t>
  </si>
  <si>
    <t>Umrežavanje gospodarskog, civilnog i javnog sektora za razvoj poduzetništva</t>
  </si>
  <si>
    <t>Klasteri i ostali oblici udruživanja</t>
  </si>
  <si>
    <t>Članovi klastera</t>
  </si>
  <si>
    <t>Broj članova klastera koji rade na zajedničkom razvoju internacionalizaciji i zajedničkom povezivanju</t>
  </si>
  <si>
    <t xml:space="preserve">1.1.5. </t>
  </si>
  <si>
    <t>Stvaranje povoljne klime i uvjeta za privlačenje investicija</t>
  </si>
  <si>
    <t>Kretanje izravnih stranih ulaganja prema NKD - u</t>
  </si>
  <si>
    <t>Rast izravnih stranih ulaganja koji  pridonosi stvaranju novih radnih mjesta i novih gospodarskih sektora</t>
  </si>
  <si>
    <t>Kretanje ostvarenih investicija u novu dugotrajnu imovinu</t>
  </si>
  <si>
    <t>Jačanje konkurentnosti gospodarstva primjenom novih tehnologija i naprednih materijala</t>
  </si>
  <si>
    <t xml:space="preserve"> 1.2.</t>
  </si>
  <si>
    <t>Unapređenje konkurentnosti poljoprivrednog sektora</t>
  </si>
  <si>
    <t>Površina korištenog poljoprivrednog zemljišta</t>
  </si>
  <si>
    <t>Povećanje površina korištenog poljoprivrednog zemljišta prijavljenih u ARKOD</t>
  </si>
  <si>
    <t>ha</t>
  </si>
  <si>
    <t>1.2.1.</t>
  </si>
  <si>
    <t>Uređenje poljoprivrednog zemljišta</t>
  </si>
  <si>
    <t>Korisnici potpore za povećanje, okrupnjavanje i uređenje poljoprivrednog zemljišta</t>
  </si>
  <si>
    <t xml:space="preserve">Analiza tla </t>
  </si>
  <si>
    <t>1.2.2.</t>
  </si>
  <si>
    <t>Poticanje ulaganja u poljoprivredna gospodarstva</t>
  </si>
  <si>
    <t>Korisnici potpore za ulaganja u poljoprivredna gospodarstva</t>
  </si>
  <si>
    <t>1.2.3.</t>
  </si>
  <si>
    <t>Poticanje ekološke proizvodnje</t>
  </si>
  <si>
    <t>Sudionici edukacija</t>
  </si>
  <si>
    <t>Eko-OPG</t>
  </si>
  <si>
    <t>1.2.4.</t>
  </si>
  <si>
    <t>Očuvanje tradicionalnih proizvoda, obrta i usluga</t>
  </si>
  <si>
    <t>OPG</t>
  </si>
  <si>
    <t>Robna marka</t>
  </si>
  <si>
    <t>1.2.5.</t>
  </si>
  <si>
    <t>Poticanje udruživanja i programa osposobljavanja u poljoprivredi</t>
  </si>
  <si>
    <t>Poljoprivredna udruženja</t>
  </si>
  <si>
    <t>Sudionici programa osposobljavanja</t>
  </si>
  <si>
    <t xml:space="preserve"> 1.3.</t>
  </si>
  <si>
    <t>Razvoj turističke destinacije</t>
  </si>
  <si>
    <t>Turistički dolasci</t>
  </si>
  <si>
    <t>Povećanje broja dolazaka uslijed poboljšanja turističke ponude i jačanja turističke prepoznatljivosti</t>
  </si>
  <si>
    <t>Turistička noćenja</t>
  </si>
  <si>
    <t>Povećanje broja noćenja uslijed poboljšanja turističke infrastrukture i turističke ponude na području Županije</t>
  </si>
  <si>
    <t>1.3.1.</t>
  </si>
  <si>
    <t>Unapređenje konkurentnosti turističke ponude i destinacijske turističke infrastrukture</t>
  </si>
  <si>
    <t>Projekti poticanja razvoja turizma</t>
  </si>
  <si>
    <t>1.3.2.</t>
  </si>
  <si>
    <t>Jačanje međunarodne turističke prepoznatljivosti</t>
  </si>
  <si>
    <t>Projekti za promociju turističke ponude</t>
  </si>
  <si>
    <t>1.3.3.</t>
  </si>
  <si>
    <t>Razvoj ljudskih resursa u turizmu</t>
  </si>
  <si>
    <t>Ulaganje Županije u razvoj turizma</t>
  </si>
  <si>
    <t>Postotak</t>
  </si>
  <si>
    <t xml:space="preserve">2. </t>
  </si>
  <si>
    <t xml:space="preserve">Razvoj ljudskih potencijala i povećanje kvalitete života </t>
  </si>
  <si>
    <t>Udio  visokoobrazovanih stanovnika u populaciji</t>
  </si>
  <si>
    <t>Povećanje udjela osoba sa završenim stupnjem u populaciji 25-64 godina visokog obrazovanja prema RIK</t>
  </si>
  <si>
    <t>%</t>
  </si>
  <si>
    <t>Doktori medicine</t>
  </si>
  <si>
    <t>Povećanje broja doktora medicine per capita, na 10.000 stanovnika</t>
  </si>
  <si>
    <t>broj</t>
  </si>
  <si>
    <t xml:space="preserve"> 2.1.</t>
  </si>
  <si>
    <t>Jačanje ljudskih potencijala i razvoj sustava obrazovanja povezanog s potrebama gospodarstva</t>
  </si>
  <si>
    <t>Kvaliteta javnih škola</t>
  </si>
  <si>
    <t>Povećanje kvalitete javnih škola u odnosu na druge županije RH</t>
  </si>
  <si>
    <t>2.1.1.</t>
  </si>
  <si>
    <t>Poboljšanje kvalitete sustava formalnog obrazovanja</t>
  </si>
  <si>
    <t>Projekti obnove/izgradnje i opremanja odgojno-obrazovnih objekata</t>
  </si>
  <si>
    <t>Broj obnovljenih/izgrađenih i opremljenih vrtića, osnovnih i srednjih škola i visokoobrazovnih ustanova</t>
  </si>
  <si>
    <t>Modernizacija obrazovnih programa</t>
  </si>
  <si>
    <t>Broj novih ili moderniziranih programa koje su škole razvile u okviru projekta i/ili uvele u kurikulume</t>
  </si>
  <si>
    <t>Upisani studenti</t>
  </si>
  <si>
    <t>Broj upisanih studenata u odnosu na druge županije RH</t>
  </si>
  <si>
    <t>2.1.2.</t>
  </si>
  <si>
    <t>Razvoj i jačanje kvalitete formalnih, neformalnih i informalnih načina, metoda i alata učenja</t>
  </si>
  <si>
    <t>Programi cjeloživotnog učenja</t>
  </si>
  <si>
    <t>Broj novih ili moderniziranih programa koje su obrazovne ustanove razvile u okviru projekta i/ili uvele u svoje programe za cjeloživotno učenje</t>
  </si>
  <si>
    <t>Ulaganje poduzeća u obrazovanje i razvoj zaposlenika</t>
  </si>
  <si>
    <t>Zadržavanje visoke pozicije (1. mjesto u 2013.) prema rangu RIK-a</t>
  </si>
  <si>
    <t xml:space="preserve"> 2.2.</t>
  </si>
  <si>
    <t>Unaprjeđenje sustava zdravstva i socijalne skrbi i osiguranje socijalnog blagostanja</t>
  </si>
  <si>
    <t>Obuhvaćenost stanovništva  s pomoći za uzdržavanje</t>
  </si>
  <si>
    <t>Smanjenje stanovništva obuhvaćenih s pomoći za uzdržavanje</t>
  </si>
  <si>
    <t>2.2.1.</t>
  </si>
  <si>
    <t xml:space="preserve">Podizanje kvalitete usluga u sektoru zdravstva </t>
  </si>
  <si>
    <t>Izgradnja i obnova objekata u zdravstvu</t>
  </si>
  <si>
    <t>Povećanje broja projekata za obnovu, izgradnju i opremanje objekata u zdravstvu s ciljem modernizacije i povećanja kapaciteta za pružanje visokokvalitetnih zdravstvenih usluga</t>
  </si>
  <si>
    <t xml:space="preserve">Stanovništvo obuhvaćeno programima ranog otkrivanja bolesti </t>
  </si>
  <si>
    <t>Postotak povećanja populacije uključeno u preventivne programe Županije (nacionalni program MAMMA/rak debelog crijeva)</t>
  </si>
  <si>
    <t>2.2.2.</t>
  </si>
  <si>
    <t>Promicanje i integracija ranjivih skupina u društvo i na tržište rada te povećanje dostupnosti socijalnih usluga ranjivim skupinama </t>
  </si>
  <si>
    <t>Korisnici uključeni u projekte za pomoći u kući</t>
  </si>
  <si>
    <t>Povećanje broja korisnika na projektima za pomoć u kući</t>
  </si>
  <si>
    <t>Korisnici institucionalnih oblika skrbi</t>
  </si>
  <si>
    <t xml:space="preserve">Postotak smanjenja broja korisnika u institucionalnoj skrbi  kao podrška deinstitucionalizaciji </t>
  </si>
  <si>
    <t xml:space="preserve">Poticajne mjere za zapošljavanje socijalno ugroženih skupina </t>
  </si>
  <si>
    <t>Povećanje proja provedenih poticajnih mjera za zapošljavanje socijalno ugroženih skupina</t>
  </si>
  <si>
    <t xml:space="preserve"> 2.3.</t>
  </si>
  <si>
    <t>Poboljšanje pristupa društvenim i javnim uslugama i aktivno jačanje uloge civilnog društva </t>
  </si>
  <si>
    <t>2.3.1.</t>
  </si>
  <si>
    <t>Sustavna podrška za implementaciju (kvalitetnog) aktivizma zajednice i neformalne socijalne interakcije</t>
  </si>
  <si>
    <t>Članovi civilnih organizacija uključenih u kreiranje lokalnih politika i donošenja odluka</t>
  </si>
  <si>
    <t>Postotak povećanja broja članova OCD-a u savjetodavnim tijelima Županije</t>
  </si>
  <si>
    <t xml:space="preserve">Potpora OCD za sufinanciranje i predfinanciranje projekata </t>
  </si>
  <si>
    <t xml:space="preserve">Postotak povećanja sredstava za sufinanciranje projekata OCD-ima </t>
  </si>
  <si>
    <t>2.3.2.</t>
  </si>
  <si>
    <t>Unapređenje kvalitete i dostupnosti društvenih sadržaja</t>
  </si>
  <si>
    <t>Objekti za društveni razvoj zajednice</t>
  </si>
  <si>
    <t>Povećana ulaganja u infrastrukturu za društveni razvoj zajednice u ruralnim područjima</t>
  </si>
  <si>
    <t>2.3.3.</t>
  </si>
  <si>
    <t>Razvoj kulturnih i kreativnih djelatnosti</t>
  </si>
  <si>
    <t>Projekti upravljanja kulturom i kulturnom baštinom</t>
  </si>
  <si>
    <t xml:space="preserve">Broj provedenih projekata zaštite, valorizacije i upravljanja kulturnom baštinom, obnove/izgradnje kulturne infrastrukture i uređenja objekata za prezentaciju tradicijske kulture i običaja </t>
  </si>
  <si>
    <t>2.3.4.</t>
  </si>
  <si>
    <t>Učinkovito upravljanje razvojem</t>
  </si>
  <si>
    <t>Županijski strateški projekti</t>
  </si>
  <si>
    <t>Broj županijskih strateških projekata u provedbi u svrhu efektivnog korištenja sredstava EU</t>
  </si>
  <si>
    <t>Educirani djelatnici javnog sektora</t>
  </si>
  <si>
    <t>Povećanje broja osoba koje sudjeluju u edukativnim aktivnostima o EU fondovima u organizaciji Županije i AZRA-e</t>
  </si>
  <si>
    <t xml:space="preserve">3. </t>
  </si>
  <si>
    <t>Održivi teritorijalni razvoj, upravljanje okolišem i prostorom</t>
  </si>
  <si>
    <t xml:space="preserve">Ulaganja u zaštitu okoliša </t>
  </si>
  <si>
    <t>Kretanje ulaganja u zaštitu okoliša po sastavnicama okoliša</t>
  </si>
  <si>
    <t>Fizička infrastruktura</t>
  </si>
  <si>
    <t>Razvijenost opće infrastrukture prema regionalnom indeksu konkurentnosti</t>
  </si>
  <si>
    <t>Rang prema drugim županijama</t>
  </si>
  <si>
    <t> 1</t>
  </si>
  <si>
    <t>Udio ispuštanja CO2</t>
  </si>
  <si>
    <t>Praćenje kretanja ispuštanja CO2 u zrak</t>
  </si>
  <si>
    <t>3.1.</t>
  </si>
  <si>
    <t>Osiguranje i unaprjeđenje osnovne regionalne i lokalne infrastrukture</t>
  </si>
  <si>
    <t>Cestovne prometne nesreće</t>
  </si>
  <si>
    <t xml:space="preserve">Postotak smanjenja broja cestovnih prometnih nesreća </t>
  </si>
  <si>
    <t>Prosječni gubitak vode u sustavima vodoopskrbe</t>
  </si>
  <si>
    <t>Smanjenje gubitaka vode u vodoopskrbnim sustavima</t>
  </si>
  <si>
    <t>3.1.1.</t>
  </si>
  <si>
    <t>Povećanje prometne dostupnosti i učinkoviti javni prijevoz</t>
  </si>
  <si>
    <t>Izgrađene i/ili modernizirane županijske i lokalne ceste</t>
  </si>
  <si>
    <t>Postotak povećanja dužine izgrađenih i/ili moderniziranih cesta</t>
  </si>
  <si>
    <t>Prometna rješenja za sigurnost na prometnicama</t>
  </si>
  <si>
    <t xml:space="preserve">Postotak povećanja ulaganja u prometna rješenja </t>
  </si>
  <si>
    <t>3.1.2.</t>
  </si>
  <si>
    <t>Modernizacija i izgradnja komunalne infrastrukture</t>
  </si>
  <si>
    <t>Prosječna priključenost stanovništva na sustav odvodnje</t>
  </si>
  <si>
    <t>Povećanje postotka stanovništva priključenih na sustav odvodnje</t>
  </si>
  <si>
    <t>Prosječna priključenost stanovništva na sustave vodoopskrbe</t>
  </si>
  <si>
    <t>Povećanje postotka stanovništva priključenih na sustave vodoopskrbe</t>
  </si>
  <si>
    <t>3.1.3.</t>
  </si>
  <si>
    <t>Poboljšani pristup i razvoj širokopojasne infrastrukture</t>
  </si>
  <si>
    <t>Kućanstva s brzinom pristupa internetu od najmanje 30 Mbit/s</t>
  </si>
  <si>
    <t>100 </t>
  </si>
  <si>
    <t>Kućanstva s brzinom pristupa internetu od 100 Mbit/s</t>
  </si>
  <si>
    <t> 50</t>
  </si>
  <si>
    <t>3.2.</t>
  </si>
  <si>
    <t>Osiguranje kvalitetnog sustava za civilnu zaštitu i prilagodbu klimatskim promjenama</t>
  </si>
  <si>
    <t>Broj ljudi raspoređenih u poslove civilne zaštite</t>
  </si>
  <si>
    <t>Postotak povećanja ljudi uključenih u poslove civilne zaštite</t>
  </si>
  <si>
    <t>3.2.1.</t>
  </si>
  <si>
    <t>Unapređenje sustava za civilnu zaštitu i spašavanje</t>
  </si>
  <si>
    <t>Izdvajanja u proračunu Varaždinske županije za provedbu programa  civilne zaštite i spašavanja</t>
  </si>
  <si>
    <t>Educirane osobe o zaštiti i spašavanju od strane DUZS</t>
  </si>
  <si>
    <t>Broj osposobljenih osoba (operativnih snaga i građana)za ostvarivanje zaštite i spašavanja od raznih vrsta ugroza</t>
  </si>
  <si>
    <t>3.2.2.</t>
  </si>
  <si>
    <t>Jačanje infrastrukture za zaštitu i spašavanje</t>
  </si>
  <si>
    <t>Projekti izgradnje objekata za obranu od poplava i drugih ugroza</t>
  </si>
  <si>
    <t>Povećanje broja objekata za obranu od poplava i drugih ugroza</t>
  </si>
  <si>
    <t>Saniranje klizišta</t>
  </si>
  <si>
    <t>Broj saniranih klizišta na području Varaždinske županije</t>
  </si>
  <si>
    <t> 6</t>
  </si>
  <si>
    <t>Regionalni centar za zaštitu i spašavanje od ugroza</t>
  </si>
  <si>
    <t>Uspostavljen regionalni centar za zaštitu i spašavanje od ugroza</t>
  </si>
  <si>
    <t>3.3.</t>
  </si>
  <si>
    <t>Održivo upravljanje okolišem, prirodnim resursima i prostorom</t>
  </si>
  <si>
    <t>Količina odvojenog sakupljenog otpada</t>
  </si>
  <si>
    <t xml:space="preserve">Postotak povećanja odvojenih sakupljenih frakcija otpada </t>
  </si>
  <si>
    <t>Količina odloženog komunalnog otpada po stanovniku</t>
  </si>
  <si>
    <t>Postotak smanjenja količine odloženog otpada po stanovniku</t>
  </si>
  <si>
    <t>Sustav za obradu mulja koji nastaje obradom otpadnih voda</t>
  </si>
  <si>
    <t>Broj uspostavljenih sustava za obradu mulja koji nastaje obradom otpadnih voda</t>
  </si>
  <si>
    <t>Klimatski uvjeti, prirodne ljepote, i ekološka očuvanost Županije</t>
  </si>
  <si>
    <t>Očuvanost okoliša i prirodnih resursa u odnosu na druge županije u RH</t>
  </si>
  <si>
    <t>3.3.1.</t>
  </si>
  <si>
    <t>Očuvanje prirodne baštine i biološke i krajobrazne raznolikosti</t>
  </si>
  <si>
    <t>Projekti inventarizacije vrsta i staništa u Varaždinskoj županiji</t>
  </si>
  <si>
    <t>Broj provedenih projekata inventarizacije vrsta i staništa u Varaždinskoj županiji</t>
  </si>
  <si>
    <t>Projekti uređenja, zaštite i prezentacije posebno vrijednih i zaštićenih prirodnih područja</t>
  </si>
  <si>
    <t>Broj provedenih projekata uređenja, zaštite i prezentacije posebno vrijednih i zaštićenih prirodnih područja</t>
  </si>
  <si>
    <t>3.3.2.</t>
  </si>
  <si>
    <t>Održivo upravljanje prirodnim resursima</t>
  </si>
  <si>
    <t>Kakvoća zraka</t>
  </si>
  <si>
    <t>Kategorizacija kakvoće zraka na području Varaždinske županije</t>
  </si>
  <si>
    <t>Kategorija</t>
  </si>
  <si>
    <t>I.</t>
  </si>
  <si>
    <t>3.3.3.</t>
  </si>
  <si>
    <t>Unapređenje sustava planiranja i upravljanja prostorom</t>
  </si>
  <si>
    <t>Usklađenost planskih dokumenata za zahtjevima i potrebama u prostoru</t>
  </si>
  <si>
    <t>Projekti revitalizacije urbanih i ruralnih sredina i devastiranih (napuštenih, zapuštenih) prostora</t>
  </si>
  <si>
    <t>Broj provedenih projekata revitalizacije urbanih i ruralnih sredina te devastiranih (napuštenih, zapuštenih) prostora na području Županije</t>
  </si>
  <si>
    <t>3.3.4.</t>
  </si>
  <si>
    <t>Poticanje energetske učinkovitosti i korištenja OIE</t>
  </si>
  <si>
    <t>Projekti upisani u Registar OIEKPP</t>
  </si>
  <si>
    <t>Povećanje broja upisanih projekata u Registar</t>
  </si>
  <si>
    <t xml:space="preserve">Potrošnja energije u neposrednoj potrošnji </t>
  </si>
  <si>
    <t>Postotak smanjenja potrošnje energije u neposrednoj potrošnji (industrija, promet, opća potrošnja)</t>
  </si>
  <si>
    <t>3.3.5.</t>
  </si>
  <si>
    <t>Unapređenje sustava gospodarenja otpadom</t>
  </si>
  <si>
    <t>Uređena reciklažna dvorišta i zeleni otoci</t>
  </si>
  <si>
    <t>Broj izgrađenih reciklažnih dvorišta za sve vrste otpada i zelenih otoka</t>
  </si>
  <si>
    <t>JLS-i s uvedenim sustavom odvojenog sakupljenog otpada na mjestu nastanka</t>
  </si>
  <si>
    <t>Postotak JLS-a s uvedenim sustavom odvojenog sakupljenog otpada na mjestu nastanka</t>
  </si>
  <si>
    <t>Regionalni centar gospodarenja otpadom</t>
  </si>
  <si>
    <t>Izgrađen Regionalni centar za gospodarenje otpadom</t>
  </si>
  <si>
    <t>Broj klastera osnovanih na inicijativu HGK za podršku poduzećima u svrhu poboljšanog pristupa tržištima i povećanju konkurentnosti</t>
  </si>
  <si>
    <t>Povećanje zapošljivosti i unapređenje kvalitete (samo)zapošljavanja</t>
  </si>
  <si>
    <t>Ulaganja poduzeća u istraživanje i razvoj</t>
  </si>
  <si>
    <t>POKAZATELJI</t>
  </si>
  <si>
    <t>Održavanje nekretnina u vlasništvu županije</t>
  </si>
  <si>
    <t>REGIONALNI KOORDINATOR</t>
  </si>
  <si>
    <t>A123001</t>
  </si>
  <si>
    <t>Odgojnoobrazovno, administrativno i tehničko osoblje</t>
  </si>
  <si>
    <t>A124001</t>
  </si>
  <si>
    <t>A124003</t>
  </si>
  <si>
    <t>Srednja škola Maruševec</t>
  </si>
  <si>
    <t>A114002</t>
  </si>
  <si>
    <t>Savjet za EU poslove</t>
  </si>
  <si>
    <t>A114003</t>
  </si>
  <si>
    <t>Članarine međ.org.</t>
  </si>
  <si>
    <t>T114002</t>
  </si>
  <si>
    <t>Ured u Bruxellesu</t>
  </si>
  <si>
    <t>T114010</t>
  </si>
  <si>
    <t>Međ.projekti iz EU fondova</t>
  </si>
  <si>
    <t>A135002 i A135003 otplata zajma</t>
  </si>
  <si>
    <t>A1070001</t>
  </si>
  <si>
    <t>Javna uprava-poljop</t>
  </si>
  <si>
    <t>Javna uprava-prosvjeta</t>
  </si>
  <si>
    <t>Međ.projekti -prosvjeta</t>
  </si>
  <si>
    <t>A120002</t>
  </si>
  <si>
    <t>Javna uprava-zdravstvo</t>
  </si>
  <si>
    <t>T132002</t>
  </si>
  <si>
    <t>Otplata kredita (zdr)</t>
  </si>
  <si>
    <t>A107001</t>
  </si>
  <si>
    <t>Javna uprava skupština</t>
  </si>
  <si>
    <t>A1070002</t>
  </si>
  <si>
    <t>Javna uprava-prostorno</t>
  </si>
  <si>
    <t>A102001</t>
  </si>
  <si>
    <t>Proračunska zaliha</t>
  </si>
  <si>
    <t>A102004</t>
  </si>
  <si>
    <t>Zaklada VITA</t>
  </si>
  <si>
    <t>Zaklada Sv. Mihael</t>
  </si>
  <si>
    <t>Povjerenstvo za udruge</t>
  </si>
  <si>
    <t>Županove nagrade i priznanja</t>
  </si>
  <si>
    <t>Radio Varaždin</t>
  </si>
  <si>
    <t>A102006</t>
  </si>
  <si>
    <t>A102007</t>
  </si>
  <si>
    <t>A102008</t>
  </si>
  <si>
    <t>A102009</t>
  </si>
  <si>
    <t>A102010</t>
  </si>
  <si>
    <t>A107003</t>
  </si>
  <si>
    <t>Službenički sud</t>
  </si>
  <si>
    <t>A107004</t>
  </si>
  <si>
    <t>Rashodi protokola</t>
  </si>
  <si>
    <t>OŠ</t>
  </si>
  <si>
    <t>SŠ</t>
  </si>
  <si>
    <t>Zdravstvo</t>
  </si>
  <si>
    <t>Dom za starije</t>
  </si>
  <si>
    <t>JURA</t>
  </si>
  <si>
    <t>Aktivnosti iz dj.Skupštine</t>
  </si>
  <si>
    <t xml:space="preserve">Ostali programi ž.skupštine </t>
  </si>
  <si>
    <t>Redovna akt.izvršnog tijela</t>
  </si>
  <si>
    <t>Uprav. zajedn.rashodima</t>
  </si>
  <si>
    <t>Žup. nag. najboljem učeniku</t>
  </si>
  <si>
    <t>OŠ i SŠ</t>
  </si>
  <si>
    <t>GARA-poljoprivredni krediti</t>
  </si>
  <si>
    <t xml:space="preserve">Pokazatelji uspješnosti </t>
  </si>
  <si>
    <t>Zdravstvena kontrola vode i hrane</t>
  </si>
  <si>
    <t>Monitoring vode za ljudsku potrošnju</t>
  </si>
  <si>
    <t>A116001</t>
  </si>
  <si>
    <t>T114032</t>
  </si>
  <si>
    <t>Zajedno ka održivom socijalnom dijalogu - ZAKOS</t>
  </si>
  <si>
    <t>Uređenje županijske palače</t>
  </si>
  <si>
    <t>T136004</t>
  </si>
  <si>
    <t>Nabava opreme za upravne odjele…</t>
  </si>
  <si>
    <t>A116002</t>
  </si>
  <si>
    <t>Potpore liječnicima</t>
  </si>
  <si>
    <t>T114035</t>
  </si>
  <si>
    <t>Produženi boravak-Romi</t>
  </si>
  <si>
    <t>A121004</t>
  </si>
  <si>
    <t>Integracija Roma</t>
  </si>
  <si>
    <t>Izgradnja i održavanje školskih objekata</t>
  </si>
  <si>
    <t>A121006</t>
  </si>
  <si>
    <t>Centri izvrsnosti</t>
  </si>
  <si>
    <t>A121007</t>
  </si>
  <si>
    <t>Međunarodna matura</t>
  </si>
  <si>
    <t>A121022</t>
  </si>
  <si>
    <t>Glezbene svečanosti</t>
  </si>
  <si>
    <t>A129013</t>
  </si>
  <si>
    <t>Posebno dežurstvo</t>
  </si>
  <si>
    <t>K129004</t>
  </si>
  <si>
    <t>Izgradnja spojnog objekta - OBV Novi Marof</t>
  </si>
  <si>
    <t>A107007</t>
  </si>
  <si>
    <t xml:space="preserve">Izrada prostorno planskih podloga i održavanje baze podataka </t>
  </si>
  <si>
    <t>A107008</t>
  </si>
  <si>
    <t xml:space="preserve">Legalizacija </t>
  </si>
  <si>
    <t>T108003</t>
  </si>
  <si>
    <t>Gospodarenje otpadom</t>
  </si>
  <si>
    <t>A137001</t>
  </si>
  <si>
    <t>Stručno i adm. Osoblje-ZAVOD</t>
  </si>
  <si>
    <t>JUZUZDP</t>
  </si>
  <si>
    <t>T114037</t>
  </si>
  <si>
    <t>SoKroG</t>
  </si>
  <si>
    <t>Varaždinski husari</t>
  </si>
  <si>
    <t>Programi/aktivnosti/projekti koji nisu u PRP-u:</t>
  </si>
  <si>
    <t>A102011</t>
  </si>
  <si>
    <t>Zona Sjever d.o.o.</t>
  </si>
  <si>
    <t>T114039</t>
  </si>
  <si>
    <t>Suradnja za razvoj</t>
  </si>
  <si>
    <t>A113501</t>
  </si>
  <si>
    <t>Rashodi za provođenje redovne djelatnosti</t>
  </si>
  <si>
    <t>A128008</t>
  </si>
  <si>
    <t>Monitoring komaraca</t>
  </si>
  <si>
    <t>T114040</t>
  </si>
  <si>
    <t>RESPONSe</t>
  </si>
  <si>
    <t>A116003</t>
  </si>
  <si>
    <t>K116001</t>
  </si>
  <si>
    <t>Program razvoja cikloturizma na kontinentu</t>
  </si>
  <si>
    <t>A129014</t>
  </si>
  <si>
    <t>Specijalizacije doktora medicine</t>
  </si>
  <si>
    <t>K129005</t>
  </si>
  <si>
    <t>Dječji vrtić</t>
  </si>
  <si>
    <t>K114004</t>
  </si>
  <si>
    <t>Dnevni boravak za starije</t>
  </si>
  <si>
    <t>T114025</t>
  </si>
  <si>
    <t>Projekt DRAVA LIFE</t>
  </si>
  <si>
    <t>A109012</t>
  </si>
  <si>
    <t>T121001</t>
  </si>
  <si>
    <t>Školski medni dan</t>
  </si>
  <si>
    <t xml:space="preserve">Ciljane vrijednosti 2021. </t>
  </si>
  <si>
    <t xml:space="preserve">Ciljane vrijednosti 2022. </t>
  </si>
  <si>
    <t>Plan navodnjavanje</t>
  </si>
  <si>
    <t>A102012</t>
  </si>
  <si>
    <t>Pokloni za novorođenčad</t>
  </si>
  <si>
    <t>A102013</t>
  </si>
  <si>
    <t>Spomenici - Antifašistima</t>
  </si>
  <si>
    <t>K102001 Glazbena škola</t>
  </si>
  <si>
    <t>K107003</t>
  </si>
  <si>
    <t>Nekretnina- Varteksova ulica</t>
  </si>
  <si>
    <t>K122002</t>
  </si>
  <si>
    <t>Dogradnja i opremanje OŠ Martijanec</t>
  </si>
  <si>
    <t>K129006</t>
  </si>
  <si>
    <t>Respiracijski centar Klenovnik</t>
  </si>
  <si>
    <t>K107004</t>
  </si>
  <si>
    <t>Rasvjeta oplošja zgrade Vodotornja</t>
  </si>
  <si>
    <t>Javna uprava - gospodarstvo</t>
  </si>
  <si>
    <t>T114041</t>
  </si>
  <si>
    <t>Amazing AOE</t>
  </si>
  <si>
    <t>Program razvoja javne turističke infrastrukture</t>
  </si>
  <si>
    <t>Razdjel 019</t>
  </si>
  <si>
    <t>A1070001 i A107006tj a107010 gospodarstvo</t>
  </si>
  <si>
    <t>Razdjel 021</t>
  </si>
  <si>
    <t>3.1.2. Modernizacija i izgradnja komunalne infrastr.</t>
  </si>
  <si>
    <t>T116007</t>
  </si>
  <si>
    <t>Pomoć obrtništvu COVID</t>
  </si>
  <si>
    <t>SKRB ZA HRV. BRANITELJE</t>
  </si>
  <si>
    <t>K107005</t>
  </si>
  <si>
    <t>Uređenje zgrade Vodotornja</t>
  </si>
  <si>
    <t>T116008</t>
  </si>
  <si>
    <t>Prezentacijski centar Gomila</t>
  </si>
  <si>
    <t>AZRA</t>
  </si>
  <si>
    <t>Ostali Zajednički rashodi</t>
  </si>
  <si>
    <t>A107010</t>
  </si>
  <si>
    <t>Projekt Riverside</t>
  </si>
  <si>
    <t>T114042</t>
  </si>
  <si>
    <t>T114043</t>
  </si>
  <si>
    <t>Projekt LifelineMDD</t>
  </si>
  <si>
    <t>Ostvarenje
2019.</t>
  </si>
  <si>
    <t xml:space="preserve">Plan 
2020. </t>
  </si>
  <si>
    <t>Plan 
2021.</t>
  </si>
  <si>
    <t xml:space="preserve">Ciljane vrijednosti 2023. </t>
  </si>
  <si>
    <t>K107502</t>
  </si>
  <si>
    <t>K107503</t>
  </si>
  <si>
    <t>Atrij Županijske palače</t>
  </si>
  <si>
    <t>K122003</t>
  </si>
  <si>
    <t>K122004</t>
  </si>
  <si>
    <t>RCK u zdravstvu</t>
  </si>
  <si>
    <t>RCK u poljoprivredi</t>
  </si>
  <si>
    <t>K114008</t>
  </si>
  <si>
    <t>Uređenje podruma županijske palače</t>
  </si>
  <si>
    <t>T116602</t>
  </si>
  <si>
    <t>Sustav za rano upozorenje</t>
  </si>
  <si>
    <t>UPRAVLJANJE IMOVINOM</t>
  </si>
  <si>
    <t>T107501</t>
  </si>
  <si>
    <t>K129007</t>
  </si>
  <si>
    <t>Jedinica za liječenje moždanog udara u OBV-u</t>
  </si>
  <si>
    <t>A116001 Podizanje kvalitete turističkih usluga i povećanje smještajnih kapaciteta</t>
  </si>
  <si>
    <t>Prezentacijski centri Gomila i Gaveznica</t>
  </si>
  <si>
    <t xml:space="preserve">Broj odobrenih poduzetničkih kredita </t>
  </si>
  <si>
    <t>Broj projekata</t>
  </si>
  <si>
    <t>Broj razmjenjenih kandidata Eurodyssee programa</t>
  </si>
  <si>
    <t>Financiranje obrane od tuče sukladno zakonu</t>
  </si>
  <si>
    <t>Broj lovačkih udruga</t>
  </si>
  <si>
    <t>Broj poljoprivrednih kredita</t>
  </si>
  <si>
    <t>Broj sudionika organiziranih seminara i radionica o mogućnostima i i prednostima bavljenja ekološkom proizvodnjom</t>
  </si>
  <si>
    <t>Povećanje broja pčelinjih zajednica</t>
  </si>
  <si>
    <t>Zagorski puran</t>
  </si>
  <si>
    <t>Kokoš Hrvatica</t>
  </si>
  <si>
    <t>Održivač sorte Varaždinsko zelje</t>
  </si>
  <si>
    <t>Broj OPG-a</t>
  </si>
  <si>
    <t>Broj kulturnih i obrazovnih sadržaja</t>
  </si>
  <si>
    <t>Broj asistenata u OŠ</t>
  </si>
  <si>
    <t>Broj asistenata u SŠ</t>
  </si>
  <si>
    <t>Broj učenika</t>
  </si>
  <si>
    <t>Broj stipendiranih učenika i studenata</t>
  </si>
  <si>
    <t>Broj učenika SŠ obuhvaćenih sufinanciranim prijevozom</t>
  </si>
  <si>
    <t>broj realiziranih programa</t>
  </si>
  <si>
    <t>broj financiranih programa</t>
  </si>
  <si>
    <t>Broj sudionika županijskih natjecanja</t>
  </si>
  <si>
    <t>Broj polaznika centara izvrsnosti</t>
  </si>
  <si>
    <t>Broj učenika romske nacionalnosti integriranih u redovnu nastavu</t>
  </si>
  <si>
    <t>broj konferencija</t>
  </si>
  <si>
    <t>broj programa</t>
  </si>
  <si>
    <t>Broj škola sa sufinanciranom školskom prehranom</t>
  </si>
  <si>
    <t>Broj škola uključenih u program</t>
  </si>
  <si>
    <t>broj promoviranih ETP u Hrvatskoj</t>
  </si>
  <si>
    <t>Broj škola sa postignutim uvjetima državnog pedagoškog standarda</t>
  </si>
  <si>
    <t>Izrađena projektna dokumentacija za izgradnju školskih prostora</t>
  </si>
  <si>
    <t>Izgrađeni i nadograđeni školski prostori</t>
  </si>
  <si>
    <t>Nabavljena školska oprema</t>
  </si>
  <si>
    <t>Osiguranje uvjeta za prelazak škole u jednu smjenu</t>
  </si>
  <si>
    <t>broj učenika</t>
  </si>
  <si>
    <t>broj sektora</t>
  </si>
  <si>
    <t>postotak nove opreme</t>
  </si>
  <si>
    <t>Broj održanih prezentacija</t>
  </si>
  <si>
    <t>Smanjenje broja upućivanja osiguranika u bolnice i povećanje broja novih zdravstvenih usluga</t>
  </si>
  <si>
    <t>Broj provedenih programa kontrole vode i hrane</t>
  </si>
  <si>
    <t>Broj provedenih mrtvozorenja</t>
  </si>
  <si>
    <t>Broj sjednica Povjerenstva</t>
  </si>
  <si>
    <t>Broj sjednica Savjeta</t>
  </si>
  <si>
    <t>Broj monitoringa vode</t>
  </si>
  <si>
    <t>Broj postavljenih lovki za monitoring komaraca</t>
  </si>
  <si>
    <t>Broj dežurstava tijekom godine</t>
  </si>
  <si>
    <t>Broj evidentiranih osoba-konzumenata u ZZJZ</t>
  </si>
  <si>
    <t>Broj sektorskih ambulanta čiji se rad sufinancira</t>
  </si>
  <si>
    <t>Broj objava podataka o koncentraciji peludi u zraku</t>
  </si>
  <si>
    <t>Postotak realizacije planirane nabave opreme i dodatnih ulaganja u zdravstvene objekte</t>
  </si>
  <si>
    <t>Provođenje preventivnih programa u okviru utvrđenih prioritetnih područja za zaštitu zdravlja građana</t>
  </si>
  <si>
    <t>Postotak realizacija planiranih usluga i nabava u djelatnosti palijative</t>
  </si>
  <si>
    <t>Realizacija radova na provedbi projekta respiracijskog centra Klenovnik</t>
  </si>
  <si>
    <t>Izrada projektno-tehničke dokumentacije centralnog operacijskog bloka OBV-a</t>
  </si>
  <si>
    <t>Postotak realizacije svih investicija i usluga održavanja planiranih popisom prioriteta</t>
  </si>
  <si>
    <t>Financiranje Društva Crvenog križa Varaždinske županije</t>
  </si>
  <si>
    <t>Provođenje mjera iz Socijalnog plana   (prioriteti)</t>
  </si>
  <si>
    <t>Dom za žrtve obiteljskog  nasilja – smještajni kapacitet</t>
  </si>
  <si>
    <t>Izvaninstitucionalna skrb osobama treće životne dobi-broj korisnika</t>
  </si>
  <si>
    <t>Broj udruga kojima se financiraju programi</t>
  </si>
  <si>
    <t>Broj obitelji/samaca koji su ostvarili jednokratnu novčanu pomoć, a nalaze se u socijalno-zaštitnoj potrebi</t>
  </si>
  <si>
    <t>Pružatelji usluga za teže zapošljive osobe</t>
  </si>
  <si>
    <t>Broj korisnika ZMN koji se griju na drva</t>
  </si>
  <si>
    <t>Broj  radnika u CZSS</t>
  </si>
  <si>
    <t>Osiguranje sredstava u visini razlike između ukupnih rashoda i prihoda Doma</t>
  </si>
  <si>
    <t>% realizacije provedbe Odluka</t>
  </si>
  <si>
    <t>Broj jahača</t>
  </si>
  <si>
    <t>Broj ekipa na županijskim sportskim natjecanjima</t>
  </si>
  <si>
    <t>Broj klubova čiji rad se suf. preko Saveza sportova Varaždinske županije</t>
  </si>
  <si>
    <t>Broj programa</t>
  </si>
  <si>
    <t>Broj KUD-ova u Vž Županiji</t>
  </si>
  <si>
    <t>Broj udruga</t>
  </si>
  <si>
    <t>Mjesečni broj klikova po rubrikama</t>
  </si>
  <si>
    <t>Broj računala/broj službenika&gt;=1</t>
  </si>
  <si>
    <t xml:space="preserve">Broj zaposlenih  </t>
  </si>
  <si>
    <t>Dezinsekcija, Dezinfekcija i Deratizacija</t>
  </si>
  <si>
    <t>Sufinancirana dokumentacija</t>
  </si>
  <si>
    <t>Održana radionica</t>
  </si>
  <si>
    <t>Redovne aktivnosti VZVZ</t>
  </si>
  <si>
    <t>Realizacija vježbi pripadnika specijalističkih postrojbi civilne zaštite VŽŽ/vježbe/dokumenti</t>
  </si>
  <si>
    <t>Članarina u Platformi hrvatskih županija i gradova za smanjenjem rizika od katastrofa</t>
  </si>
  <si>
    <t>Dokumentacija</t>
  </si>
  <si>
    <t>Oprema</t>
  </si>
  <si>
    <t>Broj udomljenih životinja</t>
  </si>
  <si>
    <t>Broj provedenih postupaka PUO</t>
  </si>
  <si>
    <t>Broj udruga kojima se financiraju programi od interesa za Županiju</t>
  </si>
  <si>
    <t>% uštede na energiji u školskim objektima koji su u Projektu energetske obnove</t>
  </si>
  <si>
    <t>Broj ustanova u zdravstvu i soc. skrbi obuhvaćenih energetskom obnovom</t>
  </si>
  <si>
    <t>Utrošak energenta/ušteda                                                               (el.energija)  postotak (%) u odnosu na razdoblje prije provedbe projekta</t>
  </si>
  <si>
    <t>Utrošak energenta / ušteda                                                  (plin)  postotak (%)u odnosu na razdoblje prije provedbe projekta</t>
  </si>
  <si>
    <t>% sufinanciranja praćenja mjera zaštite okoliša zatvorenog odlagališta otpada</t>
  </si>
  <si>
    <t>NOVO DODANO</t>
  </si>
  <si>
    <t>Projekti Erasmus+ - STAIRS</t>
  </si>
  <si>
    <t>T116601</t>
  </si>
  <si>
    <t>A102014</t>
  </si>
  <si>
    <t>Popis stanovništva</t>
  </si>
  <si>
    <t>K107501</t>
  </si>
  <si>
    <t>Projekt RESPONSe</t>
  </si>
  <si>
    <t>A121023</t>
  </si>
  <si>
    <t>Građanski odgoj</t>
  </si>
  <si>
    <t>A132001</t>
  </si>
  <si>
    <t>Redovna djelatnost ustnaova u zdravstvu</t>
  </si>
  <si>
    <t>A109014</t>
  </si>
  <si>
    <t>Rashodi za provođenje programa javen ustanove</t>
  </si>
  <si>
    <t>T114029</t>
  </si>
  <si>
    <t>Poučna staza Drava</t>
  </si>
  <si>
    <t>Razdjel 020</t>
  </si>
  <si>
    <t>Responsible Green Destination Amazon of Europe - Amazing AOE</t>
  </si>
  <si>
    <t>&lt;1%</t>
  </si>
  <si>
    <t>Postotak realizacije planiranih radova i nabave opreme</t>
  </si>
  <si>
    <t>Učeničko poduzetništvo koje se ne vidi jer je samo u izvršenju 2019. godine</t>
  </si>
  <si>
    <t>160/150=1.06%</t>
  </si>
  <si>
    <t>Broj prijava</t>
  </si>
  <si>
    <t xml:space="preserve">Izvedeni projekt </t>
  </si>
  <si>
    <t>Broj programa koji se sufinaciraju</t>
  </si>
  <si>
    <t>broj polaznika</t>
  </si>
  <si>
    <t>Izgradnja i ulaganje u objekte srednjih i osnovnih škola</t>
  </si>
  <si>
    <t>I. izmjene i dopune Plana razvojnih programa Varaždinske županije za razdoblje 2021.-2023. godine</t>
  </si>
  <si>
    <t>Plan razvojnih programa Varaždinske županije za 2021. mijenja se kako je navedeno u donjoj tablici.</t>
  </si>
  <si>
    <t>Promjena
+/-</t>
  </si>
  <si>
    <t>Novi plan
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</si>
</sst>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0"/>
      <name val="Tahoma"/>
      <family val="2"/>
      <charset val="238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9"/>
      <color theme="4" tint="0.7999816888943144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6"/>
      <color rgb="FF7030A0"/>
      <name val="Calibri"/>
      <family val="2"/>
      <scheme val="minor"/>
    </font>
    <font>
      <sz val="6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10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double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/>
      <right style="thin">
        <color theme="3"/>
      </right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medium">
        <color theme="3"/>
      </left>
      <right style="thin">
        <color theme="3"/>
      </right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/>
      <diagonal/>
    </border>
    <border>
      <left/>
      <right style="thin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/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/>
      <diagonal/>
    </border>
    <border>
      <left style="medium">
        <color theme="3"/>
      </left>
      <right/>
      <top style="thick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thin">
        <color rgb="FF002060"/>
      </left>
      <right style="thin">
        <color rgb="FF002060"/>
      </right>
      <top style="thick">
        <color theme="3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double">
        <color theme="3"/>
      </bottom>
      <diagonal/>
    </border>
    <border>
      <left/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theme="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</borders>
  <cellStyleXfs count="5">
    <xf numFmtId="0" fontId="0" fillId="0" borderId="0"/>
    <xf numFmtId="0" fontId="10" fillId="0" borderId="0"/>
    <xf numFmtId="0" fontId="18" fillId="0" borderId="0"/>
    <xf numFmtId="0" fontId="2" fillId="0" borderId="0"/>
    <xf numFmtId="0" fontId="1" fillId="0" borderId="0"/>
  </cellStyleXfs>
  <cellXfs count="829">
    <xf numFmtId="0" fontId="0" fillId="0" borderId="0" xfId="0"/>
    <xf numFmtId="3" fontId="3" fillId="0" borderId="1" xfId="0" applyNumberFormat="1" applyFont="1" applyBorder="1" applyAlignment="1" applyProtection="1">
      <alignment vertical="center" wrapText="1"/>
    </xf>
    <xf numFmtId="3" fontId="3" fillId="0" borderId="4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vertical="center" wrapText="1"/>
    </xf>
    <xf numFmtId="3" fontId="3" fillId="0" borderId="13" xfId="0" applyNumberFormat="1" applyFont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3" fontId="13" fillId="0" borderId="5" xfId="0" applyNumberFormat="1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vertical="center" wrapText="1"/>
    </xf>
    <xf numFmtId="0" fontId="0" fillId="5" borderId="0" xfId="0" applyFill="1" applyProtection="1"/>
    <xf numFmtId="0" fontId="0" fillId="0" borderId="0" xfId="0" applyProtection="1"/>
    <xf numFmtId="0" fontId="0" fillId="4" borderId="0" xfId="0" applyFill="1" applyProtection="1"/>
    <xf numFmtId="0" fontId="6" fillId="4" borderId="0" xfId="0" applyFont="1" applyFill="1" applyProtection="1"/>
    <xf numFmtId="0" fontId="0" fillId="4" borderId="0" xfId="0" applyFill="1" applyAlignment="1" applyProtection="1">
      <alignment horizontal="left"/>
    </xf>
    <xf numFmtId="0" fontId="0" fillId="4" borderId="0" xfId="0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2" fillId="5" borderId="0" xfId="0" applyFont="1" applyFill="1" applyProtection="1"/>
    <xf numFmtId="0" fontId="12" fillId="0" borderId="0" xfId="0" applyFont="1" applyProtection="1"/>
    <xf numFmtId="0" fontId="3" fillId="0" borderId="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5" fontId="3" fillId="0" borderId="1" xfId="0" applyNumberFormat="1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164" fontId="3" fillId="0" borderId="13" xfId="0" applyNumberFormat="1" applyFont="1" applyBorder="1" applyAlignment="1" applyProtection="1">
      <alignment vertical="center" wrapText="1"/>
    </xf>
    <xf numFmtId="165" fontId="3" fillId="0" borderId="13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vertical="center" wrapText="1"/>
    </xf>
    <xf numFmtId="165" fontId="3" fillId="0" borderId="4" xfId="0" applyNumberFormat="1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164" fontId="13" fillId="0" borderId="1" xfId="0" applyNumberFormat="1" applyFont="1" applyBorder="1" applyAlignment="1" applyProtection="1">
      <alignment vertical="center" wrapText="1"/>
    </xf>
    <xf numFmtId="165" fontId="13" fillId="0" borderId="1" xfId="0" applyNumberFormat="1" applyFont="1" applyBorder="1" applyAlignment="1" applyProtection="1">
      <alignment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vertical="center" wrapText="1"/>
    </xf>
    <xf numFmtId="164" fontId="13" fillId="0" borderId="10" xfId="0" applyNumberFormat="1" applyFont="1" applyBorder="1" applyAlignment="1" applyProtection="1">
      <alignment vertical="center" wrapText="1"/>
    </xf>
    <xf numFmtId="165" fontId="13" fillId="0" borderId="10" xfId="0" applyNumberFormat="1" applyFont="1" applyBorder="1" applyAlignment="1" applyProtection="1">
      <alignment vertical="center" wrapText="1"/>
    </xf>
    <xf numFmtId="164" fontId="13" fillId="0" borderId="5" xfId="0" applyNumberFormat="1" applyFont="1" applyBorder="1" applyAlignment="1" applyProtection="1">
      <alignment vertical="center" wrapText="1"/>
    </xf>
    <xf numFmtId="165" fontId="13" fillId="0" borderId="5" xfId="0" applyNumberFormat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6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9" fillId="0" borderId="6" xfId="0" applyFont="1" applyFill="1" applyBorder="1" applyAlignment="1" applyProtection="1">
      <alignment horizontal="left" vertical="center" wrapText="1"/>
    </xf>
    <xf numFmtId="3" fontId="3" fillId="0" borderId="5" xfId="0" applyNumberFormat="1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vertical="center" wrapText="1"/>
    </xf>
    <xf numFmtId="165" fontId="8" fillId="0" borderId="1" xfId="0" applyNumberFormat="1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3" fontId="7" fillId="0" borderId="1" xfId="0" applyNumberFormat="1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vertical="center" wrapText="1"/>
    </xf>
    <xf numFmtId="3" fontId="8" fillId="0" borderId="1" xfId="0" applyNumberFormat="1" applyFont="1" applyBorder="1" applyAlignment="1" applyProtection="1">
      <alignment vertical="center" wrapText="1"/>
    </xf>
    <xf numFmtId="3" fontId="13" fillId="0" borderId="5" xfId="0" applyNumberFormat="1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/>
    </xf>
    <xf numFmtId="165" fontId="21" fillId="4" borderId="0" xfId="0" applyNumberFormat="1" applyFont="1" applyFill="1" applyAlignment="1" applyProtection="1">
      <alignment horizontal="center"/>
    </xf>
    <xf numFmtId="165" fontId="21" fillId="0" borderId="0" xfId="0" applyNumberFormat="1" applyFont="1" applyAlignment="1" applyProtection="1">
      <alignment horizontal="center"/>
    </xf>
    <xf numFmtId="0" fontId="4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22" fillId="3" borderId="19" xfId="0" applyNumberFormat="1" applyFont="1" applyFill="1" applyBorder="1" applyAlignment="1" applyProtection="1">
      <alignment vertical="center"/>
    </xf>
    <xf numFmtId="0" fontId="22" fillId="3" borderId="19" xfId="0" applyFont="1" applyFill="1" applyBorder="1" applyAlignment="1" applyProtection="1">
      <alignment vertical="center" wrapText="1"/>
    </xf>
    <xf numFmtId="0" fontId="22" fillId="5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165" fontId="22" fillId="3" borderId="19" xfId="0" applyNumberFormat="1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4" borderId="0" xfId="0" applyFont="1" applyFill="1" applyAlignment="1" applyProtection="1">
      <alignment textRotation="90"/>
    </xf>
    <xf numFmtId="0" fontId="24" fillId="0" borderId="0" xfId="0" applyFont="1" applyAlignment="1" applyProtection="1">
      <alignment textRotation="90"/>
    </xf>
    <xf numFmtId="164" fontId="25" fillId="3" borderId="19" xfId="0" applyNumberFormat="1" applyFont="1" applyFill="1" applyBorder="1" applyAlignment="1" applyProtection="1">
      <alignment vertical="center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vertical="center" wrapText="1"/>
    </xf>
    <xf numFmtId="3" fontId="11" fillId="0" borderId="24" xfId="0" applyNumberFormat="1" applyFont="1" applyBorder="1" applyAlignment="1" applyProtection="1">
      <alignment vertical="center" wrapText="1"/>
    </xf>
    <xf numFmtId="164" fontId="11" fillId="0" borderId="24" xfId="0" applyNumberFormat="1" applyFont="1" applyBorder="1" applyAlignment="1" applyProtection="1">
      <alignment vertical="center" wrapText="1"/>
    </xf>
    <xf numFmtId="165" fontId="11" fillId="0" borderId="24" xfId="0" applyNumberFormat="1" applyFont="1" applyBorder="1" applyAlignment="1" applyProtection="1">
      <alignment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24" fillId="0" borderId="0" xfId="0" applyFont="1" applyFill="1" applyAlignment="1" applyProtection="1">
      <alignment textRotation="9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/>
    </xf>
    <xf numFmtId="0" fontId="28" fillId="5" borderId="0" xfId="0" applyFont="1" applyFill="1" applyProtection="1"/>
    <xf numFmtId="0" fontId="28" fillId="0" borderId="0" xfId="0" applyFont="1" applyProtection="1"/>
    <xf numFmtId="0" fontId="3" fillId="6" borderId="30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165" fontId="22" fillId="3" borderId="35" xfId="0" applyNumberFormat="1" applyFont="1" applyFill="1" applyBorder="1" applyAlignment="1" applyProtection="1">
      <alignment horizontal="center" vertical="center"/>
    </xf>
    <xf numFmtId="0" fontId="3" fillId="6" borderId="41" xfId="0" applyFont="1" applyFill="1" applyBorder="1" applyAlignment="1" applyProtection="1">
      <alignment horizontal="center" vertical="center" wrapText="1"/>
    </xf>
    <xf numFmtId="0" fontId="15" fillId="6" borderId="42" xfId="0" applyFont="1" applyFill="1" applyBorder="1" applyAlignment="1" applyProtection="1">
      <alignment horizontal="center" vertical="center" wrapText="1"/>
    </xf>
    <xf numFmtId="0" fontId="15" fillId="6" borderId="44" xfId="0" applyFont="1" applyFill="1" applyBorder="1" applyAlignment="1" applyProtection="1">
      <alignment horizontal="center" vertical="center" wrapText="1"/>
    </xf>
    <xf numFmtId="0" fontId="21" fillId="6" borderId="45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vertical="center" wrapText="1"/>
    </xf>
    <xf numFmtId="3" fontId="9" fillId="0" borderId="1" xfId="0" applyNumberFormat="1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vertical="center" wrapText="1"/>
    </xf>
    <xf numFmtId="3" fontId="5" fillId="0" borderId="13" xfId="0" applyNumberFormat="1" applyFont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23" fillId="8" borderId="48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8" xfId="0" applyNumberFormat="1" applyBorder="1" applyAlignment="1">
      <alignment vertical="center"/>
    </xf>
    <xf numFmtId="0" fontId="29" fillId="6" borderId="48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29" fillId="6" borderId="49" xfId="0" applyFont="1" applyFill="1" applyBorder="1" applyAlignment="1">
      <alignment vertical="center"/>
    </xf>
    <xf numFmtId="0" fontId="29" fillId="6" borderId="51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vertical="center"/>
    </xf>
    <xf numFmtId="0" fontId="23" fillId="8" borderId="49" xfId="0" applyNumberFormat="1" applyFont="1" applyFill="1" applyBorder="1" applyAlignment="1">
      <alignment vertical="center"/>
    </xf>
    <xf numFmtId="0" fontId="23" fillId="8" borderId="51" xfId="0" applyFont="1" applyFill="1" applyBorder="1" applyAlignment="1">
      <alignment vertical="center"/>
    </xf>
    <xf numFmtId="0" fontId="29" fillId="6" borderId="51" xfId="0" applyNumberFormat="1" applyFont="1" applyFill="1" applyBorder="1" applyAlignment="1">
      <alignment vertical="center"/>
    </xf>
    <xf numFmtId="0" fontId="23" fillId="8" borderId="49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vertical="center" wrapText="1"/>
    </xf>
    <xf numFmtId="0" fontId="3" fillId="0" borderId="26" xfId="1" applyFont="1" applyFill="1" applyBorder="1" applyAlignment="1" applyProtection="1">
      <alignment horizontal="left" vertical="center" wrapText="1"/>
    </xf>
    <xf numFmtId="0" fontId="3" fillId="0" borderId="16" xfId="1" applyFont="1" applyFill="1" applyBorder="1" applyAlignment="1" applyProtection="1">
      <alignment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5" fontId="3" fillId="0" borderId="13" xfId="0" applyNumberFormat="1" applyFont="1" applyFill="1" applyBorder="1" applyAlignment="1" applyProtection="1">
      <alignment vertical="center" wrapText="1"/>
    </xf>
    <xf numFmtId="3" fontId="5" fillId="0" borderId="20" xfId="0" applyNumberFormat="1" applyFont="1" applyBorder="1" applyAlignment="1" applyProtection="1">
      <alignment vertical="center" wrapText="1"/>
    </xf>
    <xf numFmtId="164" fontId="3" fillId="0" borderId="20" xfId="0" applyNumberFormat="1" applyFont="1" applyBorder="1" applyAlignment="1" applyProtection="1">
      <alignment vertical="center" wrapText="1"/>
    </xf>
    <xf numFmtId="165" fontId="3" fillId="0" borderId="20" xfId="0" applyNumberFormat="1" applyFont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center" wrapText="1"/>
    </xf>
    <xf numFmtId="164" fontId="13" fillId="0" borderId="5" xfId="0" applyNumberFormat="1" applyFont="1" applyFill="1" applyBorder="1" applyAlignment="1" applyProtection="1">
      <alignment vertical="center" wrapText="1"/>
    </xf>
    <xf numFmtId="165" fontId="13" fillId="0" borderId="5" xfId="0" applyNumberFormat="1" applyFont="1" applyFill="1" applyBorder="1" applyAlignment="1" applyProtection="1">
      <alignment vertical="center" wrapText="1"/>
    </xf>
    <xf numFmtId="3" fontId="5" fillId="0" borderId="13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</xf>
    <xf numFmtId="3" fontId="3" fillId="0" borderId="20" xfId="0" applyNumberFormat="1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vertical="center" wrapText="1"/>
    </xf>
    <xf numFmtId="3" fontId="11" fillId="0" borderId="5" xfId="0" applyNumberFormat="1" applyFont="1" applyBorder="1" applyAlignment="1" applyProtection="1">
      <alignment vertical="center" wrapText="1"/>
    </xf>
    <xf numFmtId="164" fontId="11" fillId="0" borderId="5" xfId="0" applyNumberFormat="1" applyFont="1" applyBorder="1" applyAlignment="1" applyProtection="1">
      <alignment vertical="center" wrapText="1"/>
    </xf>
    <xf numFmtId="165" fontId="11" fillId="0" borderId="5" xfId="0" applyNumberFormat="1" applyFont="1" applyBorder="1" applyAlignment="1" applyProtection="1">
      <alignment vertical="center" wrapText="1"/>
    </xf>
    <xf numFmtId="0" fontId="3" fillId="0" borderId="54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vertical="center" wrapText="1"/>
    </xf>
    <xf numFmtId="3" fontId="3" fillId="0" borderId="55" xfId="0" applyNumberFormat="1" applyFont="1" applyBorder="1" applyAlignment="1" applyProtection="1">
      <alignment vertical="center" wrapText="1"/>
    </xf>
    <xf numFmtId="164" fontId="3" fillId="0" borderId="55" xfId="0" applyNumberFormat="1" applyFont="1" applyBorder="1" applyAlignment="1" applyProtection="1">
      <alignment vertical="center" wrapText="1"/>
    </xf>
    <xf numFmtId="165" fontId="3" fillId="0" borderId="55" xfId="0" applyNumberFormat="1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left" vertical="center" wrapText="1"/>
    </xf>
    <xf numFmtId="0" fontId="3" fillId="0" borderId="41" xfId="0" applyFont="1" applyFill="1" applyBorder="1" applyAlignment="1" applyProtection="1">
      <alignment vertical="center" wrapText="1"/>
    </xf>
    <xf numFmtId="3" fontId="5" fillId="0" borderId="41" xfId="0" applyNumberFormat="1" applyFont="1" applyFill="1" applyBorder="1" applyAlignment="1" applyProtection="1">
      <alignment vertical="center" wrapText="1"/>
    </xf>
    <xf numFmtId="164" fontId="3" fillId="0" borderId="41" xfId="0" applyNumberFormat="1" applyFont="1" applyBorder="1" applyAlignment="1" applyProtection="1">
      <alignment vertical="center" wrapText="1"/>
    </xf>
    <xf numFmtId="165" fontId="3" fillId="0" borderId="41" xfId="0" applyNumberFormat="1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vertical="center" wrapText="1"/>
    </xf>
    <xf numFmtId="3" fontId="13" fillId="0" borderId="24" xfId="0" applyNumberFormat="1" applyFont="1" applyBorder="1" applyAlignment="1" applyProtection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</xf>
    <xf numFmtId="165" fontId="13" fillId="0" borderId="24" xfId="0" applyNumberFormat="1" applyFont="1" applyBorder="1" applyAlignment="1" applyProtection="1">
      <alignment vertical="center" wrapText="1"/>
    </xf>
    <xf numFmtId="3" fontId="13" fillId="0" borderId="24" xfId="0" applyNumberFormat="1" applyFont="1" applyFill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1" xfId="0" applyFont="1" applyBorder="1" applyAlignment="1" applyProtection="1">
      <alignment vertical="center" wrapText="1"/>
    </xf>
    <xf numFmtId="3" fontId="3" fillId="0" borderId="41" xfId="0" applyNumberFormat="1" applyFont="1" applyBorder="1" applyAlignment="1" applyProtection="1">
      <alignment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vertical="center" wrapText="1"/>
    </xf>
    <xf numFmtId="0" fontId="13" fillId="0" borderId="43" xfId="0" applyFont="1" applyFill="1" applyBorder="1" applyAlignment="1" applyProtection="1">
      <alignment horizontal="left" vertical="center" wrapText="1"/>
    </xf>
    <xf numFmtId="0" fontId="13" fillId="0" borderId="41" xfId="0" applyFont="1" applyFill="1" applyBorder="1" applyAlignment="1" applyProtection="1">
      <alignment vertical="center" wrapText="1"/>
    </xf>
    <xf numFmtId="3" fontId="13" fillId="0" borderId="41" xfId="0" applyNumberFormat="1" applyFont="1" applyFill="1" applyBorder="1" applyAlignment="1" applyProtection="1">
      <alignment vertical="center" wrapText="1"/>
    </xf>
    <xf numFmtId="164" fontId="13" fillId="0" borderId="41" xfId="0" applyNumberFormat="1" applyFont="1" applyFill="1" applyBorder="1" applyAlignment="1" applyProtection="1">
      <alignment vertical="center" wrapText="1"/>
    </xf>
    <xf numFmtId="165" fontId="13" fillId="0" borderId="41" xfId="0" applyNumberFormat="1" applyFont="1" applyFill="1" applyBorder="1" applyAlignment="1" applyProtection="1">
      <alignment vertical="center" wrapText="1"/>
    </xf>
    <xf numFmtId="0" fontId="3" fillId="0" borderId="54" xfId="0" applyFont="1" applyFill="1" applyBorder="1" applyAlignment="1" applyProtection="1">
      <alignment horizontal="left" vertical="center" wrapText="1"/>
    </xf>
    <xf numFmtId="0" fontId="3" fillId="0" borderId="55" xfId="0" applyFont="1" applyFill="1" applyBorder="1" applyAlignment="1" applyProtection="1">
      <alignment vertical="center" wrapText="1"/>
    </xf>
    <xf numFmtId="3" fontId="9" fillId="0" borderId="55" xfId="0" applyNumberFormat="1" applyFont="1" applyBorder="1" applyAlignment="1" applyProtection="1">
      <alignment vertical="center" wrapText="1"/>
    </xf>
    <xf numFmtId="3" fontId="7" fillId="0" borderId="55" xfId="0" applyNumberFormat="1" applyFont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 wrapText="1"/>
    </xf>
    <xf numFmtId="0" fontId="31" fillId="0" borderId="9" xfId="0" applyFont="1" applyFill="1" applyBorder="1" applyAlignment="1" applyProtection="1">
      <alignment horizontal="center" vertical="center" textRotation="90" wrapText="1"/>
    </xf>
    <xf numFmtId="0" fontId="31" fillId="0" borderId="53" xfId="0" applyFont="1" applyFill="1" applyBorder="1" applyAlignment="1" applyProtection="1">
      <alignment horizontal="center" vertical="center" textRotation="90" wrapText="1"/>
    </xf>
    <xf numFmtId="0" fontId="31" fillId="0" borderId="12" xfId="0" applyFont="1" applyFill="1" applyBorder="1" applyAlignment="1" applyProtection="1">
      <alignment horizontal="center" vertical="center" textRotation="90" wrapText="1"/>
    </xf>
    <xf numFmtId="0" fontId="31" fillId="0" borderId="29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textRotation="90" wrapText="1"/>
    </xf>
    <xf numFmtId="0" fontId="31" fillId="0" borderId="57" xfId="0" applyFont="1" applyFill="1" applyBorder="1" applyAlignment="1" applyProtection="1">
      <alignment horizontal="center" vertical="center" textRotation="90" wrapText="1"/>
    </xf>
    <xf numFmtId="0" fontId="31" fillId="0" borderId="25" xfId="0" applyFont="1" applyFill="1" applyBorder="1" applyAlignment="1" applyProtection="1">
      <alignment horizontal="center" vertical="center" textRotation="90" wrapText="1"/>
    </xf>
    <xf numFmtId="3" fontId="9" fillId="0" borderId="5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 applyProtection="1">
      <alignment vertical="center" wrapText="1"/>
    </xf>
    <xf numFmtId="3" fontId="13" fillId="0" borderId="13" xfId="0" applyNumberFormat="1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Border="1" applyAlignment="1" applyProtection="1">
      <alignment vertical="center" wrapText="1"/>
    </xf>
    <xf numFmtId="165" fontId="9" fillId="0" borderId="1" xfId="0" applyNumberFormat="1" applyFont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vertical="center" wrapText="1"/>
    </xf>
    <xf numFmtId="3" fontId="13" fillId="0" borderId="21" xfId="0" applyNumberFormat="1" applyFont="1" applyBorder="1" applyAlignment="1" applyProtection="1">
      <alignment vertical="center" wrapText="1"/>
    </xf>
    <xf numFmtId="164" fontId="13" fillId="0" borderId="21" xfId="0" applyNumberFormat="1" applyFont="1" applyBorder="1" applyAlignment="1" applyProtection="1">
      <alignment vertical="center" wrapText="1"/>
    </xf>
    <xf numFmtId="165" fontId="13" fillId="0" borderId="21" xfId="0" applyNumberFormat="1" applyFont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horizontal="center" vertical="center" textRotation="90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vertical="center" wrapText="1"/>
    </xf>
    <xf numFmtId="164" fontId="9" fillId="0" borderId="5" xfId="0" applyNumberFormat="1" applyFont="1" applyBorder="1" applyAlignment="1" applyProtection="1">
      <alignment vertical="center" wrapText="1"/>
    </xf>
    <xf numFmtId="165" fontId="9" fillId="0" borderId="5" xfId="0" applyNumberFormat="1" applyFont="1" applyBorder="1" applyAlignment="1" applyProtection="1">
      <alignment vertical="center" wrapText="1"/>
    </xf>
    <xf numFmtId="164" fontId="13" fillId="0" borderId="1" xfId="0" quotePrefix="1" applyNumberFormat="1" applyFont="1" applyBorder="1" applyAlignment="1" applyProtection="1">
      <alignment horizontal="center" vertical="center" wrapText="1"/>
    </xf>
    <xf numFmtId="165" fontId="13" fillId="0" borderId="1" xfId="0" quotePrefix="1" applyNumberFormat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 wrapText="1"/>
    </xf>
    <xf numFmtId="0" fontId="13" fillId="0" borderId="24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0" fontId="9" fillId="0" borderId="16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164" fontId="9" fillId="0" borderId="16" xfId="0" applyNumberFormat="1" applyFont="1" applyBorder="1" applyAlignment="1" applyProtection="1">
      <alignment vertical="center" wrapText="1"/>
    </xf>
    <xf numFmtId="165" fontId="9" fillId="0" borderId="16" xfId="0" applyNumberFormat="1" applyFont="1" applyBorder="1" applyAlignment="1" applyProtection="1">
      <alignment vertical="center" wrapText="1"/>
    </xf>
    <xf numFmtId="3" fontId="9" fillId="0" borderId="13" xfId="0" applyNumberFormat="1" applyFont="1" applyBorder="1" applyAlignment="1" applyProtection="1">
      <alignment vertical="center" wrapText="1"/>
    </xf>
    <xf numFmtId="0" fontId="33" fillId="10" borderId="48" xfId="0" applyFont="1" applyFill="1" applyBorder="1" applyAlignment="1">
      <alignment horizontal="left" vertical="center" wrapText="1"/>
    </xf>
    <xf numFmtId="0" fontId="33" fillId="10" borderId="48" xfId="0" applyFont="1" applyFill="1" applyBorder="1" applyAlignment="1">
      <alignment horizontal="center" vertical="center" wrapText="1"/>
    </xf>
    <xf numFmtId="3" fontId="33" fillId="10" borderId="48" xfId="0" applyNumberFormat="1" applyFont="1" applyFill="1" applyBorder="1" applyAlignment="1">
      <alignment horizontal="center" vertical="center" wrapText="1"/>
    </xf>
    <xf numFmtId="0" fontId="33" fillId="11" borderId="48" xfId="0" applyFont="1" applyFill="1" applyBorder="1" applyAlignment="1">
      <alignment horizontal="left" vertical="center" wrapText="1"/>
    </xf>
    <xf numFmtId="0" fontId="33" fillId="11" borderId="48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center" vertical="center" wrapText="1"/>
    </xf>
    <xf numFmtId="0" fontId="7" fillId="10" borderId="48" xfId="0" applyFont="1" applyFill="1" applyBorder="1" applyAlignment="1">
      <alignment vertical="center" wrapText="1"/>
    </xf>
    <xf numFmtId="0" fontId="33" fillId="11" borderId="62" xfId="0" applyFont="1" applyFill="1" applyBorder="1" applyAlignment="1">
      <alignment horizontal="center" vertical="center" wrapText="1"/>
    </xf>
    <xf numFmtId="0" fontId="33" fillId="11" borderId="63" xfId="0" applyFont="1" applyFill="1" applyBorder="1" applyAlignment="1">
      <alignment horizontal="center" vertical="center" wrapText="1"/>
    </xf>
    <xf numFmtId="0" fontId="33" fillId="11" borderId="62" xfId="0" applyFont="1" applyFill="1" applyBorder="1" applyAlignment="1">
      <alignment horizontal="left" vertical="center" wrapText="1"/>
    </xf>
    <xf numFmtId="0" fontId="33" fillId="11" borderId="63" xfId="0" applyFont="1" applyFill="1" applyBorder="1" applyAlignment="1">
      <alignment horizontal="left" vertical="center" wrapText="1"/>
    </xf>
    <xf numFmtId="0" fontId="29" fillId="0" borderId="0" xfId="0" applyFont="1"/>
    <xf numFmtId="0" fontId="33" fillId="11" borderId="65" xfId="0" applyFont="1" applyFill="1" applyBorder="1" applyAlignment="1">
      <alignment horizontal="left" vertical="center" wrapText="1"/>
    </xf>
    <xf numFmtId="0" fontId="33" fillId="11" borderId="65" xfId="0" applyFont="1" applyFill="1" applyBorder="1" applyAlignment="1">
      <alignment horizontal="center" vertical="center" wrapText="1"/>
    </xf>
    <xf numFmtId="0" fontId="33" fillId="11" borderId="66" xfId="0" applyFont="1" applyFill="1" applyBorder="1" applyAlignment="1">
      <alignment horizontal="left" vertical="center" wrapText="1"/>
    </xf>
    <xf numFmtId="0" fontId="33" fillId="11" borderId="66" xfId="0" applyFont="1" applyFill="1" applyBorder="1" applyAlignment="1">
      <alignment vertical="center" wrapText="1"/>
    </xf>
    <xf numFmtId="0" fontId="33" fillId="11" borderId="66" xfId="0" applyFont="1" applyFill="1" applyBorder="1" applyAlignment="1">
      <alignment horizontal="center" vertical="center" wrapText="1"/>
    </xf>
    <xf numFmtId="4" fontId="33" fillId="11" borderId="66" xfId="0" applyNumberFormat="1" applyFont="1" applyFill="1" applyBorder="1" applyAlignment="1">
      <alignment horizontal="center" vertical="center" wrapText="1"/>
    </xf>
    <xf numFmtId="0" fontId="33" fillId="0" borderId="63" xfId="0" applyFont="1" applyBorder="1" applyAlignment="1">
      <alignment horizontal="left" vertical="center" wrapText="1"/>
    </xf>
    <xf numFmtId="0" fontId="33" fillId="0" borderId="63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left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10" borderId="63" xfId="0" applyFont="1" applyFill="1" applyBorder="1" applyAlignment="1">
      <alignment horizontal="left" vertical="center" wrapText="1"/>
    </xf>
    <xf numFmtId="0" fontId="33" fillId="10" borderId="63" xfId="0" applyFont="1" applyFill="1" applyBorder="1" applyAlignment="1">
      <alignment horizontal="center" vertical="center" wrapText="1"/>
    </xf>
    <xf numFmtId="3" fontId="33" fillId="10" borderId="63" xfId="0" applyNumberFormat="1" applyFont="1" applyFill="1" applyBorder="1" applyAlignment="1">
      <alignment horizontal="center" vertical="center" wrapText="1"/>
    </xf>
    <xf numFmtId="0" fontId="33" fillId="10" borderId="65" xfId="0" applyFont="1" applyFill="1" applyBorder="1" applyAlignment="1">
      <alignment horizontal="left" vertical="center" wrapText="1"/>
    </xf>
    <xf numFmtId="0" fontId="33" fillId="10" borderId="65" xfId="0" applyFont="1" applyFill="1" applyBorder="1" applyAlignment="1">
      <alignment horizontal="center" vertical="center" wrapText="1"/>
    </xf>
    <xf numFmtId="3" fontId="33" fillId="10" borderId="65" xfId="0" applyNumberFormat="1" applyFont="1" applyFill="1" applyBorder="1" applyAlignment="1">
      <alignment horizontal="center" vertical="center" wrapText="1"/>
    </xf>
    <xf numFmtId="0" fontId="33" fillId="10" borderId="62" xfId="0" applyFont="1" applyFill="1" applyBorder="1" applyAlignment="1">
      <alignment horizontal="left" vertical="center" wrapText="1"/>
    </xf>
    <xf numFmtId="0" fontId="33" fillId="10" borderId="62" xfId="0" applyFont="1" applyFill="1" applyBorder="1" applyAlignment="1">
      <alignment horizontal="center" vertical="center" wrapText="1"/>
    </xf>
    <xf numFmtId="0" fontId="33" fillId="10" borderId="66" xfId="0" applyFont="1" applyFill="1" applyBorder="1" applyAlignment="1">
      <alignment horizontal="left" vertical="center" wrapText="1"/>
    </xf>
    <xf numFmtId="0" fontId="33" fillId="10" borderId="66" xfId="0" applyFont="1" applyFill="1" applyBorder="1" applyAlignment="1">
      <alignment horizontal="center" vertical="center" wrapText="1"/>
    </xf>
    <xf numFmtId="0" fontId="35" fillId="12" borderId="62" xfId="0" applyFont="1" applyFill="1" applyBorder="1" applyAlignment="1">
      <alignment horizontal="left" vertical="center" wrapText="1"/>
    </xf>
    <xf numFmtId="0" fontId="35" fillId="12" borderId="62" xfId="0" applyFont="1" applyFill="1" applyBorder="1" applyAlignment="1">
      <alignment horizontal="center" vertical="center" wrapText="1"/>
    </xf>
    <xf numFmtId="0" fontId="35" fillId="12" borderId="63" xfId="0" applyFont="1" applyFill="1" applyBorder="1" applyAlignment="1">
      <alignment horizontal="left" vertical="center" wrapText="1"/>
    </xf>
    <xf numFmtId="0" fontId="35" fillId="12" borderId="63" xfId="0" applyFont="1" applyFill="1" applyBorder="1" applyAlignment="1">
      <alignment horizontal="center" vertical="center" wrapText="1"/>
    </xf>
    <xf numFmtId="0" fontId="35" fillId="12" borderId="66" xfId="0" applyFont="1" applyFill="1" applyBorder="1" applyAlignment="1">
      <alignment horizontal="left" vertical="center" wrapText="1"/>
    </xf>
    <xf numFmtId="0" fontId="35" fillId="12" borderId="66" xfId="0" applyFont="1" applyFill="1" applyBorder="1" applyAlignment="1">
      <alignment horizontal="center" vertical="center" wrapText="1"/>
    </xf>
    <xf numFmtId="0" fontId="35" fillId="12" borderId="65" xfId="0" applyFont="1" applyFill="1" applyBorder="1" applyAlignment="1">
      <alignment horizontal="left" vertical="center" wrapText="1"/>
    </xf>
    <xf numFmtId="0" fontId="35" fillId="12" borderId="65" xfId="0" applyFont="1" applyFill="1" applyBorder="1" applyAlignment="1">
      <alignment horizontal="center" vertical="center" wrapText="1"/>
    </xf>
    <xf numFmtId="0" fontId="31" fillId="0" borderId="67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 applyProtection="1">
      <alignment horizontal="left" vertical="center" wrapText="1"/>
    </xf>
    <xf numFmtId="0" fontId="38" fillId="0" borderId="0" xfId="0" applyFont="1" applyProtection="1"/>
    <xf numFmtId="0" fontId="39" fillId="0" borderId="0" xfId="0" applyFont="1" applyAlignment="1" applyProtection="1">
      <alignment textRotation="90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wrapText="1"/>
    </xf>
    <xf numFmtId="0" fontId="29" fillId="0" borderId="0" xfId="0" applyFont="1" applyProtection="1"/>
    <xf numFmtId="0" fontId="29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horizontal="center" vertical="center"/>
    </xf>
    <xf numFmtId="165" fontId="20" fillId="0" borderId="0" xfId="0" applyNumberFormat="1" applyFont="1" applyAlignment="1" applyProtection="1">
      <alignment horizontal="center"/>
    </xf>
    <xf numFmtId="0" fontId="29" fillId="5" borderId="0" xfId="0" applyFont="1" applyFill="1" applyProtection="1"/>
    <xf numFmtId="0" fontId="7" fillId="0" borderId="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164" fontId="7" fillId="0" borderId="1" xfId="0" applyNumberFormat="1" applyFont="1" applyBorder="1" applyAlignment="1" applyProtection="1">
      <alignment vertical="center" wrapText="1"/>
    </xf>
    <xf numFmtId="165" fontId="7" fillId="0" borderId="1" xfId="0" applyNumberFormat="1" applyFont="1" applyBorder="1" applyAlignment="1" applyProtection="1">
      <alignment vertical="center" wrapText="1"/>
    </xf>
    <xf numFmtId="0" fontId="13" fillId="0" borderId="23" xfId="1" applyFont="1" applyBorder="1" applyAlignment="1" applyProtection="1">
      <alignment horizontal="left" vertical="center" wrapText="1"/>
    </xf>
    <xf numFmtId="0" fontId="13" fillId="0" borderId="24" xfId="1" applyFont="1" applyBorder="1" applyAlignment="1" applyProtection="1">
      <alignment vertical="center" wrapText="1"/>
    </xf>
    <xf numFmtId="164" fontId="9" fillId="0" borderId="60" xfId="0" applyNumberFormat="1" applyFont="1" applyBorder="1" applyAlignment="1" applyProtection="1">
      <alignment vertical="center" wrapText="1"/>
    </xf>
    <xf numFmtId="165" fontId="9" fillId="0" borderId="60" xfId="0" applyNumberFormat="1" applyFont="1" applyBorder="1" applyAlignment="1" applyProtection="1">
      <alignment vertical="center" wrapText="1"/>
    </xf>
    <xf numFmtId="165" fontId="41" fillId="0" borderId="39" xfId="0" applyNumberFormat="1" applyFont="1" applyFill="1" applyBorder="1" applyAlignment="1" applyProtection="1">
      <alignment horizontal="center" vertical="center" wrapText="1"/>
    </xf>
    <xf numFmtId="165" fontId="41" fillId="0" borderId="56" xfId="0" applyNumberFormat="1" applyFont="1" applyFill="1" applyBorder="1" applyAlignment="1" applyProtection="1">
      <alignment horizontal="center" vertical="center" wrapText="1"/>
    </xf>
    <xf numFmtId="165" fontId="41" fillId="0" borderId="38" xfId="0" applyNumberFormat="1" applyFont="1" applyFill="1" applyBorder="1" applyAlignment="1" applyProtection="1">
      <alignment horizontal="center" vertical="center" wrapText="1"/>
    </xf>
    <xf numFmtId="0" fontId="34" fillId="13" borderId="48" xfId="0" applyFont="1" applyFill="1" applyBorder="1" applyAlignment="1">
      <alignment horizontal="center" vertical="center" wrapText="1"/>
    </xf>
    <xf numFmtId="0" fontId="42" fillId="0" borderId="0" xfId="0" applyFont="1" applyProtection="1"/>
    <xf numFmtId="0" fontId="43" fillId="0" borderId="0" xfId="0" applyFont="1" applyAlignment="1" applyProtection="1">
      <alignment wrapText="1"/>
    </xf>
    <xf numFmtId="0" fontId="44" fillId="0" borderId="0" xfId="0" applyFont="1" applyAlignment="1" applyProtection="1">
      <alignment vertical="center"/>
    </xf>
    <xf numFmtId="0" fontId="42" fillId="5" borderId="0" xfId="0" applyFont="1" applyFill="1" applyProtection="1"/>
    <xf numFmtId="0" fontId="42" fillId="0" borderId="0" xfId="0" applyFont="1" applyFill="1" applyProtection="1"/>
    <xf numFmtId="0" fontId="45" fillId="0" borderId="0" xfId="0" applyFont="1" applyProtection="1"/>
    <xf numFmtId="0" fontId="12" fillId="5" borderId="0" xfId="0" applyFont="1" applyFill="1" applyAlignment="1" applyProtection="1"/>
    <xf numFmtId="165" fontId="41" fillId="0" borderId="69" xfId="0" applyNumberFormat="1" applyFont="1" applyFill="1" applyBorder="1" applyAlignment="1" applyProtection="1">
      <alignment horizontal="center" vertical="center" wrapText="1"/>
    </xf>
    <xf numFmtId="165" fontId="41" fillId="0" borderId="72" xfId="0" applyNumberFormat="1" applyFont="1" applyFill="1" applyBorder="1" applyAlignment="1" applyProtection="1">
      <alignment horizontal="center" vertical="center" wrapText="1"/>
    </xf>
    <xf numFmtId="165" fontId="41" fillId="0" borderId="71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right" vertical="center"/>
    </xf>
    <xf numFmtId="3" fontId="3" fillId="0" borderId="6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</xf>
    <xf numFmtId="165" fontId="13" fillId="0" borderId="13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Fill="1" applyBorder="1" applyAlignment="1" applyProtection="1">
      <alignment horizontal="right" vertical="center" wrapText="1"/>
    </xf>
    <xf numFmtId="165" fontId="9" fillId="0" borderId="59" xfId="0" applyNumberFormat="1" applyFont="1" applyFill="1" applyBorder="1" applyAlignment="1" applyProtection="1">
      <alignment horizontal="righ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165" fontId="9" fillId="0" borderId="16" xfId="0" applyNumberFormat="1" applyFont="1" applyFill="1" applyBorder="1" applyAlignment="1" applyProtection="1">
      <alignment horizontal="right" vertical="center" wrapText="1"/>
    </xf>
    <xf numFmtId="165" fontId="9" fillId="0" borderId="60" xfId="0" applyNumberFormat="1" applyFont="1" applyFill="1" applyBorder="1" applyAlignment="1" applyProtection="1">
      <alignment horizontal="right" vertical="center" wrapText="1"/>
    </xf>
    <xf numFmtId="165" fontId="9" fillId="0" borderId="1" xfId="0" applyNumberFormat="1" applyFont="1" applyFill="1" applyBorder="1" applyAlignment="1" applyProtection="1">
      <alignment horizontal="right" vertical="center" wrapText="1"/>
    </xf>
    <xf numFmtId="165" fontId="9" fillId="0" borderId="13" xfId="0" applyNumberFormat="1" applyFont="1" applyFill="1" applyBorder="1" applyAlignment="1" applyProtection="1">
      <alignment horizontal="right" vertical="center" wrapText="1"/>
    </xf>
    <xf numFmtId="165" fontId="13" fillId="0" borderId="1" xfId="0" applyNumberFormat="1" applyFont="1" applyBorder="1" applyAlignment="1" applyProtection="1">
      <alignment horizontal="right" vertical="center" wrapText="1"/>
    </xf>
    <xf numFmtId="165" fontId="9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Border="1" applyAlignment="1" applyProtection="1">
      <alignment horizontal="right" vertical="center" wrapText="1"/>
    </xf>
    <xf numFmtId="165" fontId="9" fillId="0" borderId="5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165" fontId="13" fillId="0" borderId="16" xfId="0" applyNumberFormat="1" applyFont="1" applyBorder="1" applyAlignment="1" applyProtection="1">
      <alignment horizontal="right" vertical="center" wrapText="1"/>
    </xf>
    <xf numFmtId="165" fontId="3" fillId="0" borderId="55" xfId="0" applyNumberFormat="1" applyFont="1" applyBorder="1" applyAlignment="1" applyProtection="1">
      <alignment horizontal="right" vertical="center" wrapText="1"/>
    </xf>
    <xf numFmtId="164" fontId="13" fillId="0" borderId="13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9" fillId="0" borderId="59" xfId="0" applyNumberFormat="1" applyFont="1" applyFill="1" applyBorder="1" applyAlignment="1" applyProtection="1">
      <alignment horizontal="right" vertical="center"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164" fontId="9" fillId="0" borderId="13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Border="1" applyAlignment="1" applyProtection="1">
      <alignment horizontal="right" vertical="center" wrapText="1"/>
    </xf>
    <xf numFmtId="164" fontId="9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Border="1" applyAlignment="1" applyProtection="1">
      <alignment horizontal="right" vertical="center" wrapText="1"/>
    </xf>
    <xf numFmtId="164" fontId="9" fillId="0" borderId="5" xfId="0" applyNumberFormat="1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13" xfId="0" applyNumberFormat="1" applyFont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</xf>
    <xf numFmtId="164" fontId="3" fillId="0" borderId="55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3" fontId="13" fillId="0" borderId="13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 applyProtection="1">
      <alignment horizontal="right" vertical="center" wrapText="1"/>
    </xf>
    <xf numFmtId="3" fontId="9" fillId="0" borderId="5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Border="1" applyAlignment="1" applyProtection="1">
      <alignment horizontal="right" vertical="center" wrapText="1"/>
    </xf>
    <xf numFmtId="3" fontId="13" fillId="0" borderId="16" xfId="0" applyNumberFormat="1" applyFont="1" applyBorder="1" applyAlignment="1" applyProtection="1">
      <alignment horizontal="right" vertical="center" wrapText="1"/>
    </xf>
    <xf numFmtId="3" fontId="5" fillId="0" borderId="55" xfId="0" applyNumberFormat="1" applyFont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3" fontId="37" fillId="0" borderId="0" xfId="0" applyNumberFormat="1" applyFont="1" applyAlignment="1" applyProtection="1">
      <alignment horizontal="right"/>
    </xf>
    <xf numFmtId="3" fontId="40" fillId="0" borderId="0" xfId="0" applyNumberFormat="1" applyFont="1" applyAlignment="1" applyProtection="1">
      <alignment horizontal="right"/>
    </xf>
    <xf numFmtId="0" fontId="3" fillId="6" borderId="40" xfId="0" applyFont="1" applyFill="1" applyBorder="1" applyAlignment="1" applyProtection="1">
      <alignment horizontal="center" vertical="center" wrapText="1"/>
    </xf>
    <xf numFmtId="0" fontId="5" fillId="6" borderId="41" xfId="0" applyFont="1" applyFill="1" applyBorder="1" applyAlignment="1" applyProtection="1">
      <alignment horizontal="center" vertical="center" wrapText="1"/>
    </xf>
    <xf numFmtId="164" fontId="0" fillId="4" borderId="0" xfId="0" applyNumberFormat="1" applyFill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4" fontId="29" fillId="0" borderId="0" xfId="0" applyNumberFormat="1" applyFont="1" applyAlignment="1" applyProtection="1">
      <alignment horizontal="center"/>
    </xf>
    <xf numFmtId="165" fontId="29" fillId="0" borderId="0" xfId="0" applyNumberFormat="1" applyFont="1" applyAlignment="1" applyProtection="1">
      <alignment horizontal="center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13" fillId="0" borderId="24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164" fontId="13" fillId="0" borderId="24" xfId="0" applyNumberFormat="1" applyFont="1" applyFill="1" applyBorder="1" applyAlignment="1" applyProtection="1">
      <alignment vertical="center" wrapText="1"/>
    </xf>
    <xf numFmtId="165" fontId="13" fillId="0" borderId="24" xfId="0" applyNumberFormat="1" applyFont="1" applyFill="1" applyBorder="1" applyAlignment="1" applyProtection="1">
      <alignment vertical="center" wrapText="1"/>
    </xf>
    <xf numFmtId="165" fontId="41" fillId="0" borderId="75" xfId="0" applyNumberFormat="1" applyFont="1" applyFill="1" applyBorder="1" applyAlignment="1" applyProtection="1">
      <alignment horizontal="center" vertical="center" wrapText="1"/>
    </xf>
    <xf numFmtId="165" fontId="41" fillId="0" borderId="76" xfId="0" applyNumberFormat="1" applyFont="1" applyFill="1" applyBorder="1" applyAlignment="1" applyProtection="1">
      <alignment horizontal="center" vertical="center" wrapText="1"/>
    </xf>
    <xf numFmtId="0" fontId="31" fillId="0" borderId="78" xfId="0" applyFont="1" applyFill="1" applyBorder="1" applyAlignment="1" applyProtection="1">
      <alignment horizontal="center" vertical="center" textRotation="90" wrapText="1"/>
    </xf>
    <xf numFmtId="0" fontId="13" fillId="0" borderId="79" xfId="0" applyFont="1" applyFill="1" applyBorder="1" applyAlignment="1" applyProtection="1">
      <alignment horizontal="left" vertical="center" wrapText="1"/>
    </xf>
    <xf numFmtId="0" fontId="13" fillId="0" borderId="80" xfId="0" applyFont="1" applyFill="1" applyBorder="1" applyAlignment="1" applyProtection="1">
      <alignment vertical="center" wrapText="1"/>
    </xf>
    <xf numFmtId="3" fontId="13" fillId="0" borderId="80" xfId="0" applyNumberFormat="1" applyFont="1" applyFill="1" applyBorder="1" applyAlignment="1" applyProtection="1">
      <alignment horizontal="right" vertical="center" wrapText="1"/>
    </xf>
    <xf numFmtId="164" fontId="13" fillId="0" borderId="80" xfId="0" applyNumberFormat="1" applyFont="1" applyFill="1" applyBorder="1" applyAlignment="1" applyProtection="1">
      <alignment horizontal="right" vertical="center" wrapText="1"/>
    </xf>
    <xf numFmtId="165" fontId="13" fillId="0" borderId="80" xfId="0" applyNumberFormat="1" applyFont="1" applyFill="1" applyBorder="1" applyAlignment="1" applyProtection="1">
      <alignment horizontal="right" vertical="center" wrapText="1"/>
    </xf>
    <xf numFmtId="165" fontId="41" fillId="0" borderId="81" xfId="0" applyNumberFormat="1" applyFont="1" applyFill="1" applyBorder="1" applyAlignment="1" applyProtection="1">
      <alignment horizontal="center" vertical="center" wrapText="1"/>
    </xf>
    <xf numFmtId="165" fontId="41" fillId="0" borderId="82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vertical="center" wrapText="1"/>
    </xf>
    <xf numFmtId="164" fontId="13" fillId="0" borderId="83" xfId="0" applyNumberFormat="1" applyFont="1" applyBorder="1" applyAlignment="1" applyProtection="1">
      <alignment vertical="center" wrapText="1"/>
    </xf>
    <xf numFmtId="165" fontId="13" fillId="0" borderId="83" xfId="0" applyNumberFormat="1" applyFont="1" applyBorder="1" applyAlignment="1" applyProtection="1">
      <alignment vertical="center" wrapText="1"/>
    </xf>
    <xf numFmtId="3" fontId="4" fillId="4" borderId="0" xfId="0" applyNumberFormat="1" applyFont="1" applyFill="1" applyAlignment="1" applyProtection="1">
      <alignment horizontal="right" vertical="center"/>
    </xf>
    <xf numFmtId="3" fontId="0" fillId="4" borderId="0" xfId="0" applyNumberFormat="1" applyFill="1" applyAlignment="1" applyProtection="1">
      <alignment horizontal="right"/>
    </xf>
    <xf numFmtId="3" fontId="3" fillId="6" borderId="4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right"/>
    </xf>
    <xf numFmtId="4" fontId="37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/>
    </xf>
    <xf numFmtId="0" fontId="28" fillId="0" borderId="0" xfId="0" applyFont="1" applyAlignment="1" applyProtection="1">
      <alignment wrapText="1"/>
    </xf>
    <xf numFmtId="4" fontId="47" fillId="0" borderId="0" xfId="0" applyNumberFormat="1" applyFont="1" applyAlignment="1" applyProtection="1">
      <alignment horizontal="right"/>
    </xf>
    <xf numFmtId="0" fontId="48" fillId="0" borderId="0" xfId="0" applyFont="1" applyProtection="1"/>
    <xf numFmtId="0" fontId="49" fillId="0" borderId="0" xfId="0" applyFont="1" applyAlignment="1" applyProtection="1">
      <alignment textRotation="90"/>
    </xf>
    <xf numFmtId="0" fontId="48" fillId="0" borderId="0" xfId="0" applyFont="1" applyAlignment="1" applyProtection="1">
      <alignment vertical="center" wrapText="1"/>
    </xf>
    <xf numFmtId="0" fontId="48" fillId="0" borderId="0" xfId="0" applyFont="1" applyAlignment="1" applyProtection="1">
      <alignment horizontal="center" vertical="center"/>
    </xf>
    <xf numFmtId="164" fontId="48" fillId="0" borderId="0" xfId="0" applyNumberFormat="1" applyFont="1" applyAlignment="1" applyProtection="1">
      <alignment horizontal="center"/>
    </xf>
    <xf numFmtId="165" fontId="48" fillId="0" borderId="0" xfId="0" applyNumberFormat="1" applyFont="1" applyAlignment="1" applyProtection="1">
      <alignment horizontal="center"/>
    </xf>
    <xf numFmtId="165" fontId="50" fillId="0" borderId="0" xfId="0" applyNumberFormat="1" applyFont="1" applyAlignment="1" applyProtection="1">
      <alignment horizontal="center"/>
    </xf>
    <xf numFmtId="0" fontId="48" fillId="5" borderId="0" xfId="0" applyFont="1" applyFill="1" applyProtection="1"/>
    <xf numFmtId="0" fontId="11" fillId="0" borderId="24" xfId="0" applyFont="1" applyFill="1" applyBorder="1" applyAlignment="1" applyProtection="1">
      <alignment vertical="center" wrapText="1"/>
    </xf>
    <xf numFmtId="164" fontId="3" fillId="0" borderId="61" xfId="0" applyNumberFormat="1" applyFont="1" applyBorder="1" applyAlignment="1" applyProtection="1">
      <alignment horizontal="right" vertical="center" wrapText="1"/>
    </xf>
    <xf numFmtId="0" fontId="47" fillId="0" borderId="0" xfId="0" applyFont="1" applyAlignment="1" applyProtection="1">
      <alignment textRotation="90"/>
    </xf>
    <xf numFmtId="0" fontId="28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164" fontId="28" fillId="0" borderId="0" xfId="0" applyNumberFormat="1" applyFont="1" applyAlignment="1" applyProtection="1">
      <alignment horizontal="center"/>
    </xf>
    <xf numFmtId="165" fontId="28" fillId="0" borderId="0" xfId="0" applyNumberFormat="1" applyFont="1" applyAlignment="1" applyProtection="1">
      <alignment horizontal="center"/>
    </xf>
    <xf numFmtId="165" fontId="51" fillId="0" borderId="0" xfId="0" applyNumberFormat="1" applyFont="1" applyAlignment="1" applyProtection="1">
      <alignment horizontal="center"/>
    </xf>
    <xf numFmtId="0" fontId="13" fillId="0" borderId="16" xfId="0" applyFont="1" applyFill="1" applyBorder="1" applyAlignment="1" applyProtection="1">
      <alignment vertical="center" wrapText="1"/>
    </xf>
    <xf numFmtId="0" fontId="36" fillId="5" borderId="0" xfId="0" applyFont="1" applyFill="1" applyProtection="1"/>
    <xf numFmtId="0" fontId="3" fillId="0" borderId="4" xfId="0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wrapText="1"/>
    </xf>
    <xf numFmtId="4" fontId="47" fillId="0" borderId="0" xfId="0" applyNumberFormat="1" applyFont="1" applyBorder="1" applyAlignment="1" applyProtection="1">
      <alignment horizontal="right"/>
    </xf>
    <xf numFmtId="3" fontId="47" fillId="0" borderId="0" xfId="0" applyNumberFormat="1" applyFont="1" applyAlignment="1" applyProtection="1">
      <alignment horizontal="right"/>
    </xf>
    <xf numFmtId="0" fontId="53" fillId="0" borderId="2" xfId="0" applyFont="1" applyFill="1" applyBorder="1" applyAlignment="1" applyProtection="1">
      <alignment horizontal="center" vertical="center" textRotation="90" wrapText="1"/>
    </xf>
    <xf numFmtId="3" fontId="47" fillId="0" borderId="0" xfId="0" applyNumberFormat="1" applyFont="1" applyBorder="1" applyAlignment="1" applyProtection="1">
      <alignment horizontal="right"/>
    </xf>
    <xf numFmtId="165" fontId="54" fillId="0" borderId="39" xfId="0" applyNumberFormat="1" applyFont="1" applyFill="1" applyBorder="1" applyAlignment="1" applyProtection="1">
      <alignment horizontal="center" vertical="center" wrapText="1"/>
    </xf>
    <xf numFmtId="164" fontId="9" fillId="0" borderId="74" xfId="0" applyNumberFormat="1" applyFont="1" applyBorder="1" applyAlignment="1" applyProtection="1">
      <alignment vertical="center" wrapText="1"/>
    </xf>
    <xf numFmtId="165" fontId="9" fillId="0" borderId="74" xfId="0" applyNumberFormat="1" applyFont="1" applyBorder="1" applyAlignment="1" applyProtection="1">
      <alignment vertical="center" wrapText="1"/>
    </xf>
    <xf numFmtId="4" fontId="22" fillId="5" borderId="0" xfId="0" applyNumberFormat="1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wrapText="1"/>
    </xf>
    <xf numFmtId="3" fontId="47" fillId="0" borderId="0" xfId="0" applyNumberFormat="1" applyFont="1" applyFill="1" applyAlignment="1" applyProtection="1">
      <alignment horizontal="right"/>
    </xf>
    <xf numFmtId="4" fontId="47" fillId="0" borderId="0" xfId="0" applyNumberFormat="1" applyFont="1" applyFill="1" applyAlignment="1" applyProtection="1">
      <alignment horizontal="right"/>
    </xf>
    <xf numFmtId="0" fontId="28" fillId="0" borderId="68" xfId="0" applyFont="1" applyBorder="1" applyAlignment="1" applyProtection="1">
      <alignment horizontal="left"/>
    </xf>
    <xf numFmtId="0" fontId="28" fillId="0" borderId="68" xfId="0" applyFont="1" applyBorder="1" applyAlignment="1" applyProtection="1">
      <alignment wrapText="1"/>
    </xf>
    <xf numFmtId="3" fontId="47" fillId="0" borderId="68" xfId="0" applyNumberFormat="1" applyFont="1" applyBorder="1" applyAlignment="1" applyProtection="1">
      <alignment horizontal="right"/>
    </xf>
    <xf numFmtId="4" fontId="47" fillId="0" borderId="68" xfId="0" applyNumberFormat="1" applyFont="1" applyBorder="1" applyAlignment="1" applyProtection="1">
      <alignment horizontal="right"/>
    </xf>
    <xf numFmtId="0" fontId="47" fillId="0" borderId="0" xfId="0" applyFont="1" applyFill="1" applyAlignment="1" applyProtection="1">
      <alignment textRotation="90"/>
    </xf>
    <xf numFmtId="4" fontId="47" fillId="0" borderId="0" xfId="0" applyNumberFormat="1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center" vertical="center"/>
    </xf>
    <xf numFmtId="164" fontId="28" fillId="0" borderId="0" xfId="0" applyNumberFormat="1" applyFont="1" applyFill="1" applyAlignment="1" applyProtection="1">
      <alignment horizontal="center"/>
    </xf>
    <xf numFmtId="165" fontId="28" fillId="0" borderId="0" xfId="0" applyNumberFormat="1" applyFont="1" applyFill="1" applyAlignment="1" applyProtection="1">
      <alignment horizontal="center"/>
    </xf>
    <xf numFmtId="165" fontId="51" fillId="0" borderId="0" xfId="0" applyNumberFormat="1" applyFont="1" applyFill="1" applyAlignment="1" applyProtection="1">
      <alignment horizontal="center"/>
    </xf>
    <xf numFmtId="0" fontId="28" fillId="0" borderId="0" xfId="0" applyFont="1" applyFill="1" applyProtection="1"/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wrapText="1"/>
    </xf>
    <xf numFmtId="3" fontId="47" fillId="0" borderId="0" xfId="0" applyNumberFormat="1" applyFont="1" applyFill="1" applyBorder="1" applyAlignment="1" applyProtection="1">
      <alignment horizontal="right"/>
    </xf>
    <xf numFmtId="0" fontId="31" fillId="0" borderId="7" xfId="0" applyFont="1" applyFill="1" applyBorder="1" applyAlignment="1" applyProtection="1">
      <alignment horizontal="center" vertical="center" textRotation="90" wrapText="1"/>
    </xf>
    <xf numFmtId="0" fontId="36" fillId="0" borderId="0" xfId="0" applyFont="1" applyAlignment="1" applyProtection="1">
      <alignment horizontal="left"/>
    </xf>
    <xf numFmtId="0" fontId="36" fillId="0" borderId="0" xfId="0" applyFont="1" applyAlignment="1" applyProtection="1">
      <alignment wrapText="1"/>
    </xf>
    <xf numFmtId="0" fontId="31" fillId="0" borderId="1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vertical="center" textRotation="90" wrapText="1"/>
    </xf>
    <xf numFmtId="0" fontId="3" fillId="0" borderId="6" xfId="0" applyFont="1" applyBorder="1" applyAlignment="1" applyProtection="1">
      <alignment vertical="center" wrapText="1"/>
    </xf>
    <xf numFmtId="0" fontId="31" fillId="0" borderId="2" xfId="0" applyFont="1" applyFill="1" applyBorder="1" applyAlignment="1" applyProtection="1">
      <alignment vertical="center" textRotation="90" wrapText="1"/>
    </xf>
    <xf numFmtId="0" fontId="3" fillId="0" borderId="3" xfId="0" applyFont="1" applyBorder="1" applyAlignment="1" applyProtection="1">
      <alignment vertical="center" wrapText="1"/>
    </xf>
    <xf numFmtId="165" fontId="41" fillId="0" borderId="84" xfId="0" applyNumberFormat="1" applyFont="1" applyFill="1" applyBorder="1" applyAlignment="1" applyProtection="1">
      <alignment horizontal="center" vertical="center" wrapText="1"/>
    </xf>
    <xf numFmtId="164" fontId="3" fillId="0" borderId="60" xfId="0" applyNumberFormat="1" applyFont="1" applyBorder="1" applyAlignment="1" applyProtection="1">
      <alignment vertical="center" wrapText="1"/>
    </xf>
    <xf numFmtId="165" fontId="3" fillId="0" borderId="60" xfId="0" applyNumberFormat="1" applyFont="1" applyBorder="1" applyAlignment="1" applyProtection="1">
      <alignment vertical="center" wrapText="1"/>
    </xf>
    <xf numFmtId="164" fontId="3" fillId="0" borderId="61" xfId="0" applyNumberFormat="1" applyFont="1" applyBorder="1" applyAlignment="1" applyProtection="1">
      <alignment vertical="center" wrapText="1"/>
    </xf>
    <xf numFmtId="165" fontId="3" fillId="0" borderId="61" xfId="0" applyNumberFormat="1" applyFont="1" applyBorder="1" applyAlignment="1" applyProtection="1">
      <alignment vertical="center" wrapText="1"/>
    </xf>
    <xf numFmtId="165" fontId="41" fillId="0" borderId="85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3" fontId="5" fillId="0" borderId="16" xfId="0" applyNumberFormat="1" applyFont="1" applyFill="1" applyBorder="1" applyAlignment="1" applyProtection="1">
      <alignment vertical="center" wrapText="1"/>
    </xf>
    <xf numFmtId="0" fontId="31" fillId="0" borderId="2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horizontal="center" textRotation="90" wrapText="1"/>
    </xf>
    <xf numFmtId="0" fontId="36" fillId="0" borderId="0" xfId="0" applyFont="1" applyProtection="1"/>
    <xf numFmtId="0" fontId="52" fillId="0" borderId="0" xfId="0" applyFont="1" applyAlignment="1" applyProtection="1">
      <alignment textRotation="90"/>
    </xf>
    <xf numFmtId="0" fontId="36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horizontal="center" vertical="center"/>
    </xf>
    <xf numFmtId="164" fontId="36" fillId="0" borderId="0" xfId="0" applyNumberFormat="1" applyFont="1" applyAlignment="1" applyProtection="1">
      <alignment horizontal="center"/>
    </xf>
    <xf numFmtId="165" fontId="36" fillId="0" borderId="0" xfId="0" applyNumberFormat="1" applyFont="1" applyAlignment="1" applyProtection="1">
      <alignment horizontal="center"/>
    </xf>
    <xf numFmtId="165" fontId="55" fillId="0" borderId="0" xfId="0" applyNumberFormat="1" applyFont="1" applyAlignment="1" applyProtection="1">
      <alignment horizontal="center"/>
    </xf>
    <xf numFmtId="0" fontId="5" fillId="0" borderId="3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left"/>
    </xf>
    <xf numFmtId="0" fontId="28" fillId="4" borderId="0" xfId="0" applyFont="1" applyFill="1" applyBorder="1" applyAlignment="1" applyProtection="1">
      <alignment wrapText="1"/>
    </xf>
    <xf numFmtId="3" fontId="47" fillId="4" borderId="0" xfId="0" applyNumberFormat="1" applyFont="1" applyFill="1" applyBorder="1" applyAlignment="1" applyProtection="1">
      <alignment horizontal="right"/>
    </xf>
    <xf numFmtId="4" fontId="47" fillId="4" borderId="0" xfId="0" applyNumberFormat="1" applyFont="1" applyFill="1" applyAlignment="1" applyProtection="1">
      <alignment horizontal="right"/>
    </xf>
    <xf numFmtId="4" fontId="47" fillId="4" borderId="0" xfId="0" applyNumberFormat="1" applyFont="1" applyFill="1" applyBorder="1" applyAlignment="1" applyProtection="1">
      <alignment horizontal="right"/>
    </xf>
    <xf numFmtId="3" fontId="3" fillId="0" borderId="16" xfId="0" applyNumberFormat="1" applyFont="1" applyBorder="1" applyAlignment="1" applyProtection="1">
      <alignment vertical="center" wrapText="1"/>
    </xf>
    <xf numFmtId="3" fontId="7" fillId="0" borderId="13" xfId="0" applyNumberFormat="1" applyFont="1" applyBorder="1" applyAlignment="1" applyProtection="1">
      <alignment vertical="center" wrapText="1"/>
    </xf>
    <xf numFmtId="3" fontId="3" fillId="0" borderId="59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55" xfId="0" applyNumberFormat="1" applyFont="1" applyBorder="1" applyAlignment="1" applyProtection="1">
      <alignment horizontal="right" vertical="center" wrapText="1"/>
    </xf>
    <xf numFmtId="3" fontId="3" fillId="0" borderId="5" xfId="0" applyNumberFormat="1" applyFont="1" applyBorder="1" applyAlignment="1" applyProtection="1">
      <alignment horizontal="right" vertical="center" wrapText="1"/>
    </xf>
    <xf numFmtId="164" fontId="9" fillId="0" borderId="60" xfId="0" applyNumberFormat="1" applyFont="1" applyFill="1" applyBorder="1" applyAlignment="1" applyProtection="1">
      <alignment vertical="center" wrapText="1"/>
    </xf>
    <xf numFmtId="0" fontId="9" fillId="0" borderId="54" xfId="0" applyFont="1" applyBorder="1" applyAlignment="1" applyProtection="1">
      <alignment horizontal="left"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55" xfId="0" applyNumberFormat="1" applyFont="1" applyFill="1" applyBorder="1" applyAlignment="1" applyProtection="1">
      <alignment vertical="center" wrapText="1"/>
    </xf>
    <xf numFmtId="4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4" fontId="37" fillId="0" borderId="68" xfId="0" applyNumberFormat="1" applyFont="1" applyBorder="1" applyAlignment="1" applyProtection="1">
      <alignment horizontal="right"/>
    </xf>
    <xf numFmtId="165" fontId="3" fillId="0" borderId="13" xfId="0" applyNumberFormat="1" applyFont="1" applyBorder="1" applyAlignment="1" applyProtection="1">
      <alignment horizontal="center" vertical="center" wrapText="1"/>
    </xf>
    <xf numFmtId="164" fontId="13" fillId="0" borderId="1" xfId="0" quotePrefix="1" applyNumberFormat="1" applyFont="1" applyBorder="1" applyAlignment="1" applyProtection="1">
      <alignment horizontal="right" vertical="center" wrapText="1"/>
    </xf>
    <xf numFmtId="165" fontId="13" fillId="0" borderId="1" xfId="0" quotePrefix="1" applyNumberFormat="1" applyFont="1" applyBorder="1" applyAlignment="1" applyProtection="1">
      <alignment horizontal="right" vertical="center" wrapText="1"/>
    </xf>
    <xf numFmtId="0" fontId="31" fillId="0" borderId="42" xfId="0" applyFont="1" applyFill="1" applyBorder="1" applyAlignment="1" applyProtection="1">
      <alignment horizontal="center" textRotation="90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165" fontId="7" fillId="0" borderId="5" xfId="0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47" fillId="0" borderId="0" xfId="0" applyFont="1" applyAlignment="1" applyProtection="1">
      <alignment vertical="center" textRotation="9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vertical="center" wrapText="1"/>
    </xf>
    <xf numFmtId="3" fontId="47" fillId="0" borderId="0" xfId="0" applyNumberFormat="1" applyFont="1" applyBorder="1" applyAlignment="1" applyProtection="1">
      <alignment horizontal="right" vertical="center"/>
    </xf>
    <xf numFmtId="4" fontId="47" fillId="0" borderId="0" xfId="0" applyNumberFormat="1" applyFont="1" applyBorder="1" applyAlignment="1" applyProtection="1">
      <alignment horizontal="right" vertical="center"/>
    </xf>
    <xf numFmtId="164" fontId="28" fillId="0" borderId="0" xfId="0" applyNumberFormat="1" applyFont="1" applyAlignment="1" applyProtection="1">
      <alignment horizontal="center" vertical="center"/>
    </xf>
    <xf numFmtId="165" fontId="28" fillId="0" borderId="0" xfId="0" applyNumberFormat="1" applyFont="1" applyAlignment="1" applyProtection="1">
      <alignment horizontal="center" vertical="center"/>
    </xf>
    <xf numFmtId="165" fontId="51" fillId="0" borderId="0" xfId="0" applyNumberFormat="1" applyFont="1" applyAlignment="1" applyProtection="1">
      <alignment horizontal="center" vertical="center"/>
    </xf>
    <xf numFmtId="0" fontId="28" fillId="5" borderId="0" xfId="0" applyFont="1" applyFill="1" applyAlignment="1" applyProtection="1">
      <alignment vertical="center"/>
    </xf>
    <xf numFmtId="0" fontId="48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center" textRotation="90"/>
    </xf>
    <xf numFmtId="4" fontId="47" fillId="0" borderId="0" xfId="0" applyNumberFormat="1" applyFont="1" applyAlignment="1" applyProtection="1">
      <alignment horizontal="right" vertical="center"/>
    </xf>
    <xf numFmtId="164" fontId="48" fillId="0" borderId="0" xfId="0" applyNumberFormat="1" applyFont="1" applyAlignment="1" applyProtection="1">
      <alignment horizontal="center" vertical="center"/>
    </xf>
    <xf numFmtId="165" fontId="48" fillId="0" borderId="0" xfId="0" applyNumberFormat="1" applyFont="1" applyAlignment="1" applyProtection="1">
      <alignment horizontal="center" vertical="center"/>
    </xf>
    <xf numFmtId="165" fontId="50" fillId="0" borderId="0" xfId="0" applyNumberFormat="1" applyFont="1" applyAlignment="1" applyProtection="1">
      <alignment horizontal="center" vertical="center"/>
    </xf>
    <xf numFmtId="0" fontId="48" fillId="5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Alignment="1" applyProtection="1">
      <alignment vertical="center" textRotation="90"/>
    </xf>
    <xf numFmtId="0" fontId="28" fillId="0" borderId="0" xfId="0" applyFont="1" applyAlignment="1" applyProtection="1">
      <alignment horizontal="left" vertical="center"/>
    </xf>
    <xf numFmtId="3" fontId="47" fillId="0" borderId="0" xfId="0" applyNumberFormat="1" applyFont="1" applyAlignment="1" applyProtection="1">
      <alignment horizontal="right" vertical="center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5" fontId="21" fillId="0" borderId="0" xfId="0" applyNumberFormat="1" applyFont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56" fillId="0" borderId="0" xfId="0" applyFont="1" applyAlignment="1" applyProtection="1">
      <alignment vertical="center" wrapText="1"/>
    </xf>
    <xf numFmtId="0" fontId="56" fillId="0" borderId="0" xfId="0" applyFont="1" applyAlignment="1" applyProtection="1">
      <alignment horizontal="center" vertical="center"/>
    </xf>
    <xf numFmtId="164" fontId="56" fillId="0" borderId="0" xfId="0" applyNumberFormat="1" applyFont="1" applyAlignment="1" applyProtection="1">
      <alignment horizontal="center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 applyProtection="1">
      <alignment horizontal="right"/>
    </xf>
    <xf numFmtId="0" fontId="13" fillId="0" borderId="5" xfId="0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0" fontId="22" fillId="3" borderId="19" xfId="0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13" xfId="0" applyNumberFormat="1" applyFont="1" applyFill="1" applyBorder="1" applyAlignment="1" applyProtection="1">
      <alignment vertical="center" wrapText="1"/>
    </xf>
    <xf numFmtId="3" fontId="3" fillId="0" borderId="41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3" fontId="7" fillId="0" borderId="5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0" xfId="0" applyFont="1" applyFill="1" applyBorder="1" applyAlignment="1" applyProtection="1">
      <alignment vertical="center" wrapText="1"/>
    </xf>
    <xf numFmtId="3" fontId="9" fillId="0" borderId="20" xfId="0" applyNumberFormat="1" applyFont="1" applyBorder="1" applyAlignment="1" applyProtection="1">
      <alignment vertical="center" wrapText="1"/>
    </xf>
    <xf numFmtId="3" fontId="3" fillId="0" borderId="20" xfId="0" applyNumberFormat="1" applyFont="1" applyBorder="1" applyAlignment="1" applyProtection="1">
      <alignment vertical="center" wrapText="1"/>
    </xf>
    <xf numFmtId="3" fontId="13" fillId="0" borderId="80" xfId="0" applyNumberFormat="1" applyFont="1" applyBorder="1" applyAlignment="1" applyProtection="1">
      <alignment vertical="center" wrapText="1"/>
    </xf>
    <xf numFmtId="164" fontId="13" fillId="0" borderId="80" xfId="0" applyNumberFormat="1" applyFont="1" applyBorder="1" applyAlignment="1" applyProtection="1">
      <alignment vertical="center" wrapText="1"/>
    </xf>
    <xf numFmtId="165" fontId="13" fillId="0" borderId="80" xfId="0" applyNumberFormat="1" applyFont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horizontal="center" vertical="center" textRotation="90" wrapText="1"/>
    </xf>
    <xf numFmtId="3" fontId="13" fillId="0" borderId="16" xfId="0" applyNumberFormat="1" applyFont="1" applyBorder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horizontal="center" vertical="center" wrapText="1"/>
    </xf>
    <xf numFmtId="164" fontId="13" fillId="0" borderId="16" xfId="0" applyNumberFormat="1" applyFont="1" applyBorder="1" applyAlignment="1" applyProtection="1">
      <alignment vertical="center" wrapText="1"/>
    </xf>
    <xf numFmtId="165" fontId="13" fillId="0" borderId="16" xfId="0" applyNumberFormat="1" applyFont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vertical="center" wrapText="1"/>
    </xf>
    <xf numFmtId="0" fontId="13" fillId="0" borderId="6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left" vertical="center" wrapText="1"/>
    </xf>
    <xf numFmtId="3" fontId="3" fillId="0" borderId="60" xfId="0" applyNumberFormat="1" applyFont="1" applyBorder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3" fontId="3" fillId="0" borderId="59" xfId="0" applyNumberFormat="1" applyFont="1" applyBorder="1" applyAlignment="1" applyProtection="1">
      <alignment vertical="center" wrapText="1"/>
    </xf>
    <xf numFmtId="3" fontId="3" fillId="0" borderId="59" xfId="0" applyNumberFormat="1" applyFont="1" applyBorder="1" applyAlignment="1" applyProtection="1">
      <alignment horizontal="center" vertical="center" wrapText="1"/>
    </xf>
    <xf numFmtId="3" fontId="3" fillId="0" borderId="60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3" fillId="0" borderId="61" xfId="0" applyFont="1" applyBorder="1" applyAlignment="1" applyProtection="1">
      <alignment horizontal="left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3" fillId="0" borderId="80" xfId="0" applyFont="1" applyBorder="1" applyAlignment="1" applyProtection="1">
      <alignment vertical="center" wrapText="1"/>
    </xf>
    <xf numFmtId="0" fontId="13" fillId="0" borderId="80" xfId="0" applyFont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9" fontId="7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3" fontId="9" fillId="0" borderId="41" xfId="0" applyNumberFormat="1" applyFont="1" applyBorder="1" applyAlignment="1" applyProtection="1">
      <alignment vertical="center" wrapText="1"/>
    </xf>
    <xf numFmtId="164" fontId="9" fillId="0" borderId="41" xfId="0" applyNumberFormat="1" applyFont="1" applyBorder="1" applyAlignment="1" applyProtection="1">
      <alignment vertical="center" wrapText="1"/>
    </xf>
    <xf numFmtId="165" fontId="9" fillId="0" borderId="41" xfId="0" applyNumberFormat="1" applyFont="1" applyBorder="1" applyAlignment="1" applyProtection="1">
      <alignment vertical="center" wrapText="1"/>
    </xf>
    <xf numFmtId="3" fontId="3" fillId="0" borderId="55" xfId="0" applyNumberFormat="1" applyFont="1" applyFill="1" applyBorder="1" applyAlignment="1" applyProtection="1">
      <alignment vertical="center" wrapText="1"/>
    </xf>
    <xf numFmtId="3" fontId="7" fillId="0" borderId="55" xfId="0" applyNumberFormat="1" applyFont="1" applyFill="1" applyBorder="1" applyAlignment="1" applyProtection="1">
      <alignment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164" fontId="3" fillId="0" borderId="55" xfId="0" applyNumberFormat="1" applyFont="1" applyFill="1" applyBorder="1" applyAlignment="1" applyProtection="1">
      <alignment vertical="center" wrapText="1"/>
    </xf>
    <xf numFmtId="165" fontId="3" fillId="0" borderId="55" xfId="0" applyNumberFormat="1" applyFont="1" applyFill="1" applyBorder="1" applyAlignment="1" applyProtection="1">
      <alignment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9" fillId="0" borderId="41" xfId="0" applyFont="1" applyFill="1" applyBorder="1" applyAlignment="1" applyProtection="1">
      <alignment vertical="center" wrapText="1"/>
    </xf>
    <xf numFmtId="3" fontId="9" fillId="0" borderId="41" xfId="0" applyNumberFormat="1" applyFont="1" applyFill="1" applyBorder="1" applyAlignment="1" applyProtection="1">
      <alignment vertical="center" wrapText="1"/>
    </xf>
    <xf numFmtId="3" fontId="9" fillId="0" borderId="42" xfId="0" applyNumberFormat="1" applyFont="1" applyFill="1" applyBorder="1" applyAlignment="1" applyProtection="1">
      <alignment vertical="center" wrapText="1"/>
    </xf>
    <xf numFmtId="0" fontId="3" fillId="0" borderId="43" xfId="0" applyFont="1" applyBorder="1" applyAlignment="1" applyProtection="1">
      <alignment horizontal="left" vertical="center" wrapText="1"/>
    </xf>
    <xf numFmtId="164" fontId="3" fillId="0" borderId="41" xfId="0" applyNumberFormat="1" applyFont="1" applyBorder="1" applyAlignment="1" applyProtection="1">
      <alignment horizontal="right" vertical="center" wrapText="1"/>
    </xf>
    <xf numFmtId="165" fontId="9" fillId="0" borderId="41" xfId="0" applyNumberFormat="1" applyFont="1" applyFill="1" applyBorder="1" applyAlignment="1" applyProtection="1">
      <alignment horizontal="right"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/>
    </xf>
    <xf numFmtId="165" fontId="13" fillId="0" borderId="24" xfId="0" applyNumberFormat="1" applyFont="1" applyFill="1" applyBorder="1" applyAlignment="1" applyProtection="1">
      <alignment horizontal="righ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3" fillId="0" borderId="55" xfId="0" applyFont="1" applyBorder="1" applyAlignment="1" applyProtection="1">
      <alignment vertical="center" wrapText="1"/>
    </xf>
    <xf numFmtId="3" fontId="13" fillId="0" borderId="55" xfId="0" applyNumberFormat="1" applyFont="1" applyFill="1" applyBorder="1" applyAlignment="1" applyProtection="1">
      <alignment vertical="center" wrapText="1"/>
    </xf>
    <xf numFmtId="0" fontId="13" fillId="0" borderId="55" xfId="0" applyFont="1" applyBorder="1" applyAlignment="1" applyProtection="1">
      <alignment horizontal="center" vertical="center" wrapText="1"/>
    </xf>
    <xf numFmtId="164" fontId="13" fillId="0" borderId="55" xfId="0" applyNumberFormat="1" applyFont="1" applyBorder="1" applyAlignment="1" applyProtection="1">
      <alignment vertical="center" wrapText="1"/>
    </xf>
    <xf numFmtId="165" fontId="13" fillId="0" borderId="55" xfId="0" applyNumberFormat="1" applyFont="1" applyBorder="1" applyAlignment="1" applyProtection="1">
      <alignment vertical="center" wrapText="1"/>
    </xf>
    <xf numFmtId="164" fontId="3" fillId="0" borderId="55" xfId="0" applyNumberFormat="1" applyFont="1" applyBorder="1" applyAlignment="1" applyProtection="1">
      <alignment horizontal="center" vertical="center" wrapText="1"/>
    </xf>
    <xf numFmtId="165" fontId="3" fillId="0" borderId="55" xfId="0" applyNumberFormat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vertical="center" wrapText="1"/>
    </xf>
    <xf numFmtId="3" fontId="3" fillId="0" borderId="24" xfId="0" applyNumberFormat="1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 wrapText="1"/>
    </xf>
    <xf numFmtId="164" fontId="3" fillId="0" borderId="24" xfId="0" applyNumberFormat="1" applyFont="1" applyBorder="1" applyAlignment="1" applyProtection="1">
      <alignment horizontal="center" vertical="center" wrapText="1"/>
    </xf>
    <xf numFmtId="165" fontId="3" fillId="0" borderId="24" xfId="0" applyNumberFormat="1" applyFont="1" applyBorder="1" applyAlignment="1" applyProtection="1">
      <alignment horizontal="center" vertical="center" wrapText="1"/>
    </xf>
    <xf numFmtId="3" fontId="5" fillId="0" borderId="55" xfId="0" applyNumberFormat="1" applyFont="1" applyBorder="1" applyAlignment="1" applyProtection="1">
      <alignment vertical="center" wrapText="1"/>
    </xf>
    <xf numFmtId="3" fontId="9" fillId="0" borderId="55" xfId="0" applyNumberFormat="1" applyFont="1" applyBorder="1" applyAlignment="1" applyProtection="1">
      <alignment horizontal="right" vertical="center" wrapText="1"/>
    </xf>
    <xf numFmtId="9" fontId="3" fillId="0" borderId="55" xfId="0" applyNumberFormat="1" applyFont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left" vertical="center" wrapText="1"/>
    </xf>
    <xf numFmtId="0" fontId="9" fillId="0" borderId="16" xfId="1" applyFont="1" applyFill="1" applyBorder="1" applyAlignment="1" applyProtection="1">
      <alignment vertical="center" wrapText="1"/>
    </xf>
    <xf numFmtId="0" fontId="9" fillId="0" borderId="93" xfId="1" applyFont="1" applyFill="1" applyBorder="1" applyAlignment="1" applyProtection="1">
      <alignment horizontal="left" vertical="center" wrapText="1"/>
    </xf>
    <xf numFmtId="0" fontId="9" fillId="0" borderId="94" xfId="1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9" fillId="0" borderId="7" xfId="0" applyNumberFormat="1" applyFont="1" applyFill="1" applyBorder="1" applyAlignment="1" applyProtection="1">
      <alignment vertical="center" wrapText="1"/>
    </xf>
    <xf numFmtId="3" fontId="3" fillId="0" borderId="96" xfId="0" applyNumberFormat="1" applyFont="1" applyFill="1" applyBorder="1" applyAlignment="1" applyProtection="1">
      <alignment horizontal="right" vertical="center" wrapText="1"/>
    </xf>
    <xf numFmtId="3" fontId="3" fillId="0" borderId="96" xfId="0" applyNumberFormat="1" applyFont="1" applyBorder="1" applyAlignment="1" applyProtection="1">
      <alignment horizontal="right" vertical="center" wrapText="1"/>
    </xf>
    <xf numFmtId="3" fontId="3" fillId="0" borderId="95" xfId="0" applyNumberFormat="1" applyFont="1" applyFill="1" applyBorder="1" applyAlignment="1" applyProtection="1">
      <alignment horizontal="right" vertical="center" wrapText="1"/>
    </xf>
    <xf numFmtId="3" fontId="3" fillId="0" borderId="95" xfId="0" applyNumberFormat="1" applyFont="1" applyBorder="1" applyAlignment="1" applyProtection="1">
      <alignment horizontal="right" vertical="center" wrapText="1"/>
    </xf>
    <xf numFmtId="0" fontId="46" fillId="0" borderId="97" xfId="0" applyFont="1" applyBorder="1" applyAlignment="1" applyProtection="1">
      <alignment horizontal="left" vertical="center" wrapText="1"/>
    </xf>
    <xf numFmtId="0" fontId="46" fillId="0" borderId="99" xfId="0" applyFont="1" applyBorder="1" applyAlignment="1" applyProtection="1">
      <alignment horizontal="left" vertical="center" wrapText="1"/>
    </xf>
    <xf numFmtId="0" fontId="23" fillId="9" borderId="49" xfId="0" applyFont="1" applyFill="1" applyBorder="1" applyAlignment="1">
      <alignment horizontal="center" vertical="center"/>
    </xf>
    <xf numFmtId="0" fontId="23" fillId="9" borderId="50" xfId="0" applyFont="1" applyFill="1" applyBorder="1" applyAlignment="1">
      <alignment horizontal="center" vertical="center"/>
    </xf>
    <xf numFmtId="0" fontId="23" fillId="9" borderId="5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0" fontId="9" fillId="0" borderId="14" xfId="1" applyFont="1" applyBorder="1" applyAlignment="1" applyProtection="1">
      <alignment horizontal="left" vertical="center" wrapText="1"/>
    </xf>
    <xf numFmtId="0" fontId="9" fillId="0" borderId="43" xfId="1" applyFont="1" applyBorder="1" applyAlignment="1" applyProtection="1">
      <alignment horizontal="left" vertical="center" wrapText="1"/>
    </xf>
    <xf numFmtId="0" fontId="5" fillId="3" borderId="24" xfId="0" applyFont="1" applyFill="1" applyBorder="1" applyAlignment="1" applyProtection="1">
      <alignment horizontal="center" vertical="center" textRotation="90" wrapText="1"/>
    </xf>
    <xf numFmtId="0" fontId="5" fillId="3" borderId="16" xfId="0" applyFont="1" applyFill="1" applyBorder="1" applyAlignment="1" applyProtection="1">
      <alignment horizontal="center" vertical="center" textRotation="90" wrapText="1"/>
    </xf>
    <xf numFmtId="0" fontId="5" fillId="3" borderId="55" xfId="0" applyFont="1" applyFill="1" applyBorder="1" applyAlignment="1" applyProtection="1">
      <alignment horizontal="center" vertical="center" textRotation="90" wrapText="1"/>
    </xf>
    <xf numFmtId="0" fontId="5" fillId="3" borderId="41" xfId="0" applyFont="1" applyFill="1" applyBorder="1" applyAlignment="1" applyProtection="1">
      <alignment horizontal="center" vertical="center" textRotation="90" wrapText="1"/>
    </xf>
    <xf numFmtId="0" fontId="5" fillId="3" borderId="17" xfId="0" applyFont="1" applyFill="1" applyBorder="1" applyAlignment="1" applyProtection="1">
      <alignment horizontal="center" vertical="center" textRotation="90" wrapText="1"/>
    </xf>
    <xf numFmtId="0" fontId="5" fillId="3" borderId="21" xfId="0" applyFont="1" applyFill="1" applyBorder="1" applyAlignment="1" applyProtection="1">
      <alignment horizontal="center" vertical="center" textRotation="90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41" xfId="1" applyFont="1" applyFill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41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5" fillId="0" borderId="41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3" fillId="0" borderId="41" xfId="0" applyNumberFormat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165" fontId="3" fillId="0" borderId="41" xfId="0" applyNumberFormat="1" applyFont="1" applyBorder="1" applyAlignment="1" applyProtection="1">
      <alignment horizontal="right" vertical="center" wrapText="1"/>
    </xf>
    <xf numFmtId="3" fontId="3" fillId="0" borderId="15" xfId="0" applyNumberFormat="1" applyFont="1" applyBorder="1" applyAlignment="1" applyProtection="1">
      <alignment horizontal="right" vertical="center" wrapText="1"/>
    </xf>
    <xf numFmtId="3" fontId="3" fillId="0" borderId="42" xfId="0" applyNumberFormat="1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right" vertical="center" wrapText="1"/>
    </xf>
    <xf numFmtId="164" fontId="3" fillId="0" borderId="43" xfId="0" applyNumberFormat="1" applyFont="1" applyBorder="1" applyAlignment="1" applyProtection="1">
      <alignment horizontal="right" vertical="center" wrapText="1"/>
    </xf>
    <xf numFmtId="9" fontId="3" fillId="0" borderId="98" xfId="0" applyNumberFormat="1" applyFont="1" applyBorder="1" applyAlignment="1" applyProtection="1">
      <alignment horizontal="center" vertical="center" wrapText="1"/>
    </xf>
    <xf numFmtId="9" fontId="3" fillId="0" borderId="97" xfId="0" applyNumberFormat="1" applyFont="1" applyBorder="1" applyAlignment="1" applyProtection="1">
      <alignment horizontal="center" vertical="center" wrapText="1"/>
    </xf>
    <xf numFmtId="3" fontId="3" fillId="0" borderId="98" xfId="0" applyNumberFormat="1" applyFont="1" applyBorder="1" applyAlignment="1" applyProtection="1">
      <alignment horizontal="center" vertical="center" wrapText="1"/>
    </xf>
    <xf numFmtId="3" fontId="3" fillId="0" borderId="97" xfId="0" applyNumberFormat="1" applyFont="1" applyBorder="1" applyAlignment="1" applyProtection="1">
      <alignment horizontal="center" vertical="center" wrapText="1"/>
    </xf>
    <xf numFmtId="0" fontId="27" fillId="4" borderId="0" xfId="0" applyFont="1" applyFill="1" applyAlignment="1" applyProtection="1">
      <alignment horizontal="center" vertical="center"/>
    </xf>
    <xf numFmtId="0" fontId="27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center" vertical="center"/>
    </xf>
    <xf numFmtId="0" fontId="9" fillId="6" borderId="31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8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0" fontId="17" fillId="6" borderId="42" xfId="0" applyFont="1" applyFill="1" applyBorder="1" applyAlignment="1" applyProtection="1">
      <alignment horizontal="center" vertical="center" wrapText="1"/>
    </xf>
    <xf numFmtId="0" fontId="17" fillId="6" borderId="43" xfId="0" applyFont="1" applyFill="1" applyBorder="1" applyAlignment="1" applyProtection="1">
      <alignment horizontal="center" vertical="center" wrapText="1"/>
    </xf>
    <xf numFmtId="0" fontId="22" fillId="3" borderId="34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center" vertical="center" textRotation="90"/>
    </xf>
    <xf numFmtId="0" fontId="5" fillId="2" borderId="41" xfId="0" applyFont="1" applyFill="1" applyBorder="1" applyAlignment="1" applyProtection="1">
      <alignment horizontal="center" vertical="center" textRotation="90"/>
    </xf>
    <xf numFmtId="0" fontId="5" fillId="6" borderId="36" xfId="0" applyFont="1" applyFill="1" applyBorder="1" applyAlignment="1" applyProtection="1">
      <alignment horizontal="center" vertical="center" textRotation="90"/>
    </xf>
    <xf numFmtId="0" fontId="5" fillId="6" borderId="37" xfId="0" applyFont="1" applyFill="1" applyBorder="1" applyAlignment="1" applyProtection="1">
      <alignment horizontal="center" vertical="center" textRotation="90"/>
    </xf>
    <xf numFmtId="0" fontId="5" fillId="6" borderId="40" xfId="0" applyFont="1" applyFill="1" applyBorder="1" applyAlignment="1" applyProtection="1">
      <alignment horizontal="center" vertical="center" textRotation="90"/>
    </xf>
    <xf numFmtId="0" fontId="5" fillId="3" borderId="18" xfId="0" applyFont="1" applyFill="1" applyBorder="1" applyAlignment="1" applyProtection="1">
      <alignment horizontal="center" vertical="center" textRotation="90" wrapText="1"/>
    </xf>
    <xf numFmtId="0" fontId="5" fillId="2" borderId="16" xfId="0" applyFont="1" applyFill="1" applyBorder="1" applyAlignment="1" applyProtection="1">
      <alignment horizontal="center" vertical="center" textRotation="90" wrapText="1"/>
    </xf>
    <xf numFmtId="0" fontId="5" fillId="2" borderId="41" xfId="0" applyFont="1" applyFill="1" applyBorder="1" applyAlignment="1" applyProtection="1">
      <alignment horizontal="center" vertical="center" textRotation="90" wrapText="1"/>
    </xf>
    <xf numFmtId="0" fontId="5" fillId="3" borderId="5" xfId="0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13" xfId="0" applyFont="1" applyFill="1" applyBorder="1" applyAlignment="1" applyProtection="1">
      <alignment horizontal="center" vertical="center" textRotation="90" wrapText="1"/>
    </xf>
    <xf numFmtId="0" fontId="5" fillId="3" borderId="4" xfId="0" applyFont="1" applyFill="1" applyBorder="1" applyAlignment="1" applyProtection="1">
      <alignment horizontal="center" vertical="center" textRotation="90" wrapText="1"/>
    </xf>
    <xf numFmtId="0" fontId="5" fillId="3" borderId="77" xfId="0" applyFont="1" applyFill="1" applyBorder="1" applyAlignment="1" applyProtection="1">
      <alignment horizontal="center" vertical="center" textRotation="90" wrapText="1"/>
    </xf>
    <xf numFmtId="0" fontId="5" fillId="3" borderId="26" xfId="0" applyFont="1" applyFill="1" applyBorder="1" applyAlignment="1" applyProtection="1">
      <alignment horizontal="center" vertical="center" textRotation="90" wrapText="1"/>
    </xf>
    <xf numFmtId="0" fontId="5" fillId="3" borderId="52" xfId="0" applyFont="1" applyFill="1" applyBorder="1" applyAlignment="1" applyProtection="1">
      <alignment horizontal="center" vertical="center" textRotation="90" wrapText="1"/>
    </xf>
    <xf numFmtId="0" fontId="5" fillId="6" borderId="46" xfId="0" applyFont="1" applyFill="1" applyBorder="1" applyAlignment="1" applyProtection="1">
      <alignment horizontal="center" vertical="center" textRotation="90"/>
    </xf>
    <xf numFmtId="0" fontId="5" fillId="3" borderId="20" xfId="0" applyFont="1" applyFill="1" applyBorder="1" applyAlignment="1" applyProtection="1">
      <alignment horizontal="center" vertical="center" textRotation="90" wrapText="1"/>
    </xf>
    <xf numFmtId="0" fontId="5" fillId="2" borderId="21" xfId="0" applyFont="1" applyFill="1" applyBorder="1" applyAlignment="1" applyProtection="1">
      <alignment horizontal="center" vertical="center" textRotation="90" wrapText="1"/>
    </xf>
    <xf numFmtId="0" fontId="5" fillId="2" borderId="20" xfId="0" applyFont="1" applyFill="1" applyBorder="1" applyAlignment="1" applyProtection="1">
      <alignment horizontal="center" vertical="center" textRotation="90" wrapText="1"/>
    </xf>
    <xf numFmtId="0" fontId="5" fillId="7" borderId="21" xfId="0" applyFont="1" applyFill="1" applyBorder="1" applyAlignment="1" applyProtection="1">
      <alignment horizontal="center" vertical="center" textRotation="90" wrapText="1"/>
    </xf>
    <xf numFmtId="0" fontId="5" fillId="7" borderId="16" xfId="0" applyFont="1" applyFill="1" applyBorder="1" applyAlignment="1" applyProtection="1">
      <alignment horizontal="center" vertical="center" textRotation="90" wrapText="1"/>
    </xf>
    <xf numFmtId="0" fontId="5" fillId="7" borderId="41" xfId="0" applyFont="1" applyFill="1" applyBorder="1" applyAlignment="1" applyProtection="1">
      <alignment horizontal="center" vertical="center" textRotation="90" wrapText="1"/>
    </xf>
    <xf numFmtId="0" fontId="5" fillId="6" borderId="87" xfId="0" applyFont="1" applyFill="1" applyBorder="1" applyAlignment="1" applyProtection="1">
      <alignment horizontal="center" vertical="center" textRotation="90"/>
    </xf>
    <xf numFmtId="0" fontId="5" fillId="6" borderId="88" xfId="0" applyFont="1" applyFill="1" applyBorder="1" applyAlignment="1" applyProtection="1">
      <alignment horizontal="center" vertical="center" textRotation="90"/>
    </xf>
    <xf numFmtId="0" fontId="5" fillId="6" borderId="91" xfId="0" applyFont="1" applyFill="1" applyBorder="1" applyAlignment="1" applyProtection="1">
      <alignment horizontal="center" vertical="center" textRotation="90"/>
    </xf>
    <xf numFmtId="0" fontId="5" fillId="2" borderId="89" xfId="0" applyFont="1" applyFill="1" applyBorder="1" applyAlignment="1" applyProtection="1">
      <alignment horizontal="center" vertical="center" textRotation="90" wrapText="1"/>
    </xf>
    <xf numFmtId="0" fontId="5" fillId="2" borderId="90" xfId="0" applyFont="1" applyFill="1" applyBorder="1" applyAlignment="1" applyProtection="1">
      <alignment horizontal="center" vertical="center" textRotation="90" wrapText="1"/>
    </xf>
    <xf numFmtId="0" fontId="5" fillId="2" borderId="92" xfId="0" applyFont="1" applyFill="1" applyBorder="1" applyAlignment="1" applyProtection="1">
      <alignment horizontal="center" vertical="center" textRotation="90" wrapText="1"/>
    </xf>
    <xf numFmtId="0" fontId="5" fillId="3" borderId="86" xfId="0" applyFont="1" applyFill="1" applyBorder="1" applyAlignment="1" applyProtection="1">
      <alignment horizontal="center" vertical="center" textRotation="90" wrapText="1"/>
    </xf>
    <xf numFmtId="0" fontId="5" fillId="3" borderId="43" xfId="0" applyFont="1" applyFill="1" applyBorder="1" applyAlignment="1" applyProtection="1">
      <alignment horizontal="center" vertical="center" textRotation="90" wrapText="1"/>
    </xf>
    <xf numFmtId="0" fontId="5" fillId="7" borderId="18" xfId="0" applyFont="1" applyFill="1" applyBorder="1" applyAlignment="1" applyProtection="1">
      <alignment horizontal="center" vertical="center" textRotation="90" wrapText="1"/>
    </xf>
    <xf numFmtId="0" fontId="5" fillId="6" borderId="33" xfId="0" applyFont="1" applyFill="1" applyBorder="1" applyAlignment="1" applyProtection="1">
      <alignment horizontal="center" vertical="center" textRotation="90"/>
    </xf>
    <xf numFmtId="0" fontId="5" fillId="7" borderId="17" xfId="0" applyFont="1" applyFill="1" applyBorder="1" applyAlignment="1" applyProtection="1">
      <alignment horizontal="center" vertical="center" textRotation="90" wrapText="1"/>
    </xf>
    <xf numFmtId="0" fontId="5" fillId="7" borderId="20" xfId="0" applyFont="1" applyFill="1" applyBorder="1" applyAlignment="1" applyProtection="1">
      <alignment horizontal="center" vertical="center" textRotation="90" wrapText="1"/>
    </xf>
    <xf numFmtId="0" fontId="5" fillId="7" borderId="77" xfId="0" applyFont="1" applyFill="1" applyBorder="1" applyAlignment="1" applyProtection="1">
      <alignment horizontal="center" vertical="center" textRotation="90" wrapText="1"/>
    </xf>
    <xf numFmtId="0" fontId="5" fillId="6" borderId="47" xfId="0" applyFont="1" applyFill="1" applyBorder="1" applyAlignment="1" applyProtection="1">
      <alignment horizontal="center" vertical="center" textRotation="90" wrapText="1"/>
    </xf>
    <xf numFmtId="0" fontId="5" fillId="6" borderId="37" xfId="0" applyFont="1" applyFill="1" applyBorder="1" applyAlignment="1" applyProtection="1">
      <alignment horizontal="center" vertical="center" textRotation="90" wrapText="1"/>
    </xf>
    <xf numFmtId="0" fontId="5" fillId="6" borderId="40" xfId="0" applyFont="1" applyFill="1" applyBorder="1" applyAlignment="1" applyProtection="1">
      <alignment horizontal="center" vertical="center" textRotation="90" wrapText="1"/>
    </xf>
    <xf numFmtId="0" fontId="5" fillId="6" borderId="36" xfId="0" applyFont="1" applyFill="1" applyBorder="1" applyAlignment="1" applyProtection="1">
      <alignment horizontal="center" vertical="center" textRotation="90" wrapText="1"/>
    </xf>
    <xf numFmtId="0" fontId="34" fillId="13" borderId="48" xfId="0" applyFont="1" applyFill="1" applyBorder="1" applyAlignment="1">
      <alignment horizontal="center" vertical="center" wrapText="1"/>
    </xf>
    <xf numFmtId="0" fontId="35" fillId="13" borderId="48" xfId="0" applyFont="1" applyFill="1" applyBorder="1" applyAlignment="1">
      <alignment horizontal="center" vertical="center" wrapText="1"/>
    </xf>
    <xf numFmtId="0" fontId="35" fillId="12" borderId="48" xfId="0" applyFont="1" applyFill="1" applyBorder="1" applyAlignment="1">
      <alignment horizontal="left" vertical="center" wrapText="1"/>
    </xf>
    <xf numFmtId="0" fontId="33" fillId="10" borderId="48" xfId="0" applyFont="1" applyFill="1" applyBorder="1" applyAlignment="1">
      <alignment horizontal="left" vertical="center" wrapText="1"/>
    </xf>
    <xf numFmtId="0" fontId="34" fillId="13" borderId="62" xfId="0" applyFont="1" applyFill="1" applyBorder="1" applyAlignment="1">
      <alignment horizontal="center" vertical="center" wrapText="1"/>
    </xf>
    <xf numFmtId="0" fontId="34" fillId="13" borderId="63" xfId="0" applyFont="1" applyFill="1" applyBorder="1" applyAlignment="1">
      <alignment horizontal="center" vertical="center" wrapText="1"/>
    </xf>
    <xf numFmtId="0" fontId="33" fillId="11" borderId="48" xfId="0" applyFont="1" applyFill="1" applyBorder="1" applyAlignment="1">
      <alignment horizontal="left" vertical="center" wrapText="1"/>
    </xf>
    <xf numFmtId="0" fontId="33" fillId="0" borderId="48" xfId="0" applyFont="1" applyBorder="1" applyAlignment="1">
      <alignment horizontal="left" vertical="center" wrapText="1"/>
    </xf>
    <xf numFmtId="0" fontId="35" fillId="12" borderId="62" xfId="0" applyFont="1" applyFill="1" applyBorder="1" applyAlignment="1">
      <alignment horizontal="center" vertical="center" wrapText="1"/>
    </xf>
    <xf numFmtId="0" fontId="35" fillId="12" borderId="64" xfId="0" applyFont="1" applyFill="1" applyBorder="1" applyAlignment="1">
      <alignment horizontal="center" vertical="center" wrapText="1"/>
    </xf>
    <xf numFmtId="0" fontId="35" fillId="12" borderId="63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3"/>
    <cellStyle name="Normalno 3 2" xfId="4"/>
    <cellStyle name="Obično_01_ZAGREBAČKA ŽUPANIJA" xfId="2"/>
  </cellStyles>
  <dxfs count="1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66"/>
      <color rgb="FFCCFF33"/>
      <color rgb="FFFFFF99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C55"/>
  <sheetViews>
    <sheetView showGridLines="0" zoomScale="80" zoomScaleNormal="80" workbookViewId="0">
      <selection activeCell="C5" sqref="C5"/>
    </sheetView>
  </sheetViews>
  <sheetFormatPr defaultColWidth="9.140625" defaultRowHeight="15" x14ac:dyDescent="0.25"/>
  <cols>
    <col min="1" max="1" width="3.28515625" style="122" customWidth="1"/>
    <col min="2" max="2" width="5" style="122" customWidth="1"/>
    <col min="3" max="3" width="141.42578125" style="122" bestFit="1" customWidth="1"/>
    <col min="4" max="16384" width="9.140625" style="131"/>
  </cols>
  <sheetData>
    <row r="2" spans="1:3" s="127" customFormat="1" ht="19.5" x14ac:dyDescent="0.25">
      <c r="A2" s="733" t="s">
        <v>13</v>
      </c>
      <c r="B2" s="733"/>
      <c r="C2" s="733"/>
    </row>
    <row r="4" spans="1:3" s="128" customFormat="1" ht="21" customHeight="1" x14ac:dyDescent="0.25">
      <c r="A4" s="730" t="s">
        <v>11</v>
      </c>
      <c r="B4" s="731"/>
      <c r="C4" s="732"/>
    </row>
    <row r="5" spans="1:3" s="129" customFormat="1" ht="22.5" customHeight="1" x14ac:dyDescent="0.25">
      <c r="A5" s="123" t="s">
        <v>12</v>
      </c>
      <c r="B5" s="123"/>
      <c r="C5" s="123"/>
    </row>
    <row r="6" spans="1:3" s="130" customFormat="1" ht="21.75" customHeight="1" x14ac:dyDescent="0.25">
      <c r="A6" s="133"/>
      <c r="B6" s="134" t="s">
        <v>14</v>
      </c>
      <c r="C6" s="126"/>
    </row>
    <row r="7" spans="1:3" ht="18" customHeight="1" x14ac:dyDescent="0.25">
      <c r="A7" s="135"/>
      <c r="B7" s="136"/>
      <c r="C7" s="124" t="s">
        <v>15</v>
      </c>
    </row>
    <row r="8" spans="1:3" ht="18" customHeight="1" x14ac:dyDescent="0.25">
      <c r="A8" s="135"/>
      <c r="B8" s="136"/>
      <c r="C8" s="124" t="s">
        <v>16</v>
      </c>
    </row>
    <row r="9" spans="1:3" s="130" customFormat="1" ht="21.75" customHeight="1" x14ac:dyDescent="0.25">
      <c r="A9" s="133"/>
      <c r="B9" s="134" t="s">
        <v>17</v>
      </c>
      <c r="C9" s="126"/>
    </row>
    <row r="10" spans="1:3" ht="18" customHeight="1" x14ac:dyDescent="0.25">
      <c r="A10" s="135"/>
      <c r="B10" s="136"/>
      <c r="C10" s="124" t="s">
        <v>18</v>
      </c>
    </row>
    <row r="11" spans="1:3" ht="18" customHeight="1" x14ac:dyDescent="0.25">
      <c r="A11" s="135"/>
      <c r="B11" s="136"/>
      <c r="C11" s="124" t="s">
        <v>19</v>
      </c>
    </row>
    <row r="12" spans="1:3" ht="18" customHeight="1" x14ac:dyDescent="0.25">
      <c r="A12" s="135"/>
      <c r="B12" s="136"/>
      <c r="C12" s="124" t="s">
        <v>20</v>
      </c>
    </row>
    <row r="13" spans="1:3" ht="18" customHeight="1" x14ac:dyDescent="0.25">
      <c r="A13" s="135"/>
      <c r="B13" s="136"/>
      <c r="C13" s="124" t="s">
        <v>21</v>
      </c>
    </row>
    <row r="14" spans="1:3" s="130" customFormat="1" ht="21.75" customHeight="1" x14ac:dyDescent="0.25">
      <c r="A14" s="133"/>
      <c r="B14" s="134" t="s">
        <v>22</v>
      </c>
      <c r="C14" s="126"/>
    </row>
    <row r="15" spans="1:3" ht="18" customHeight="1" x14ac:dyDescent="0.25">
      <c r="A15" s="135"/>
      <c r="B15" s="136"/>
      <c r="C15" s="125" t="s">
        <v>24</v>
      </c>
    </row>
    <row r="16" spans="1:3" ht="18" customHeight="1" x14ac:dyDescent="0.25">
      <c r="A16" s="135"/>
      <c r="B16" s="136"/>
      <c r="C16" s="125" t="s">
        <v>23</v>
      </c>
    </row>
    <row r="17" spans="1:3" ht="18" customHeight="1" x14ac:dyDescent="0.25">
      <c r="A17" s="135"/>
      <c r="B17" s="136"/>
      <c r="C17" s="125" t="s">
        <v>25</v>
      </c>
    </row>
    <row r="18" spans="1:3" s="129" customFormat="1" ht="22.5" customHeight="1" x14ac:dyDescent="0.25">
      <c r="A18" s="137" t="s">
        <v>26</v>
      </c>
      <c r="B18" s="138"/>
      <c r="C18" s="123"/>
    </row>
    <row r="19" spans="1:3" s="130" customFormat="1" ht="21.75" customHeight="1" x14ac:dyDescent="0.25">
      <c r="A19" s="133"/>
      <c r="B19" s="139" t="s">
        <v>27</v>
      </c>
      <c r="C19" s="126"/>
    </row>
    <row r="20" spans="1:3" ht="18" customHeight="1" x14ac:dyDescent="0.25">
      <c r="A20" s="135"/>
      <c r="B20" s="136"/>
      <c r="C20" s="125" t="s">
        <v>28</v>
      </c>
    </row>
    <row r="21" spans="1:3" ht="18" customHeight="1" x14ac:dyDescent="0.25">
      <c r="A21" s="135"/>
      <c r="B21" s="136"/>
      <c r="C21" s="125" t="s">
        <v>29</v>
      </c>
    </row>
    <row r="22" spans="1:3" ht="18" customHeight="1" x14ac:dyDescent="0.25">
      <c r="A22" s="135"/>
      <c r="B22" s="136"/>
      <c r="C22" s="124" t="s">
        <v>31</v>
      </c>
    </row>
    <row r="23" spans="1:3" s="130" customFormat="1" ht="21.75" customHeight="1" x14ac:dyDescent="0.25">
      <c r="A23" s="133"/>
      <c r="B23" s="134" t="s">
        <v>30</v>
      </c>
      <c r="C23" s="126"/>
    </row>
    <row r="24" spans="1:3" ht="18" customHeight="1" x14ac:dyDescent="0.25">
      <c r="A24" s="135"/>
      <c r="B24" s="136"/>
      <c r="C24" s="124" t="s">
        <v>32</v>
      </c>
    </row>
    <row r="25" spans="1:3" ht="18" customHeight="1" x14ac:dyDescent="0.25">
      <c r="A25" s="135"/>
      <c r="B25" s="136"/>
      <c r="C25" s="124" t="s">
        <v>33</v>
      </c>
    </row>
    <row r="26" spans="1:3" ht="18" customHeight="1" x14ac:dyDescent="0.25">
      <c r="A26" s="135"/>
      <c r="B26" s="136"/>
      <c r="C26" s="125" t="s">
        <v>37</v>
      </c>
    </row>
    <row r="27" spans="1:3" ht="18" customHeight="1" x14ac:dyDescent="0.25">
      <c r="A27" s="135"/>
      <c r="B27" s="136"/>
      <c r="C27" s="125" t="s">
        <v>34</v>
      </c>
    </row>
    <row r="28" spans="1:3" ht="18" customHeight="1" x14ac:dyDescent="0.25">
      <c r="A28" s="135"/>
      <c r="B28" s="136"/>
      <c r="C28" s="125" t="s">
        <v>35</v>
      </c>
    </row>
    <row r="29" spans="1:3" s="130" customFormat="1" ht="21.75" customHeight="1" x14ac:dyDescent="0.25">
      <c r="A29" s="133"/>
      <c r="B29" s="139" t="s">
        <v>36</v>
      </c>
      <c r="C29" s="126"/>
    </row>
    <row r="30" spans="1:3" ht="18" customHeight="1" x14ac:dyDescent="0.25">
      <c r="A30" s="135"/>
      <c r="B30" s="136"/>
      <c r="C30" s="125" t="s">
        <v>38</v>
      </c>
    </row>
    <row r="31" spans="1:3" ht="18" customHeight="1" x14ac:dyDescent="0.25">
      <c r="A31" s="135"/>
      <c r="B31" s="136"/>
      <c r="C31" s="124" t="s">
        <v>39</v>
      </c>
    </row>
    <row r="32" spans="1:3" s="129" customFormat="1" ht="22.5" customHeight="1" x14ac:dyDescent="0.25">
      <c r="A32" s="137" t="s">
        <v>46</v>
      </c>
      <c r="B32" s="138"/>
      <c r="C32" s="123"/>
    </row>
    <row r="33" spans="1:3" s="130" customFormat="1" ht="21.75" customHeight="1" x14ac:dyDescent="0.25">
      <c r="A33" s="133"/>
      <c r="B33" s="139" t="s">
        <v>40</v>
      </c>
      <c r="C33" s="126"/>
    </row>
    <row r="34" spans="1:3" ht="18" customHeight="1" x14ac:dyDescent="0.25">
      <c r="A34" s="135"/>
      <c r="B34" s="136"/>
      <c r="C34" s="125" t="s">
        <v>41</v>
      </c>
    </row>
    <row r="35" spans="1:3" ht="18" customHeight="1" x14ac:dyDescent="0.25">
      <c r="A35" s="135"/>
      <c r="B35" s="136"/>
      <c r="C35" s="125" t="s">
        <v>42</v>
      </c>
    </row>
    <row r="36" spans="1:3" ht="18" customHeight="1" x14ac:dyDescent="0.25">
      <c r="A36" s="135"/>
      <c r="B36" s="136"/>
      <c r="C36" s="125" t="s">
        <v>43</v>
      </c>
    </row>
    <row r="37" spans="1:3" ht="18" customHeight="1" x14ac:dyDescent="0.25">
      <c r="A37" s="135"/>
      <c r="B37" s="136"/>
      <c r="C37" s="125" t="s">
        <v>44</v>
      </c>
    </row>
    <row r="38" spans="1:3" ht="18" customHeight="1" x14ac:dyDescent="0.25">
      <c r="A38" s="135"/>
      <c r="B38" s="136"/>
      <c r="C38" s="125" t="s">
        <v>45</v>
      </c>
    </row>
    <row r="39" spans="1:3" s="130" customFormat="1" ht="21.75" customHeight="1" x14ac:dyDescent="0.25">
      <c r="A39" s="133"/>
      <c r="B39" s="139" t="s">
        <v>47</v>
      </c>
      <c r="C39" s="126"/>
    </row>
    <row r="40" spans="1:3" ht="18" customHeight="1" x14ac:dyDescent="0.25">
      <c r="A40" s="135"/>
      <c r="B40" s="136"/>
      <c r="C40" s="124" t="s">
        <v>48</v>
      </c>
    </row>
    <row r="41" spans="1:3" ht="18" customHeight="1" x14ac:dyDescent="0.25">
      <c r="A41" s="135"/>
      <c r="B41" s="136"/>
      <c r="C41" s="124" t="s">
        <v>50</v>
      </c>
    </row>
    <row r="42" spans="1:3" s="129" customFormat="1" ht="22.5" customHeight="1" x14ac:dyDescent="0.25">
      <c r="A42" s="140" t="s">
        <v>49</v>
      </c>
      <c r="B42" s="138"/>
      <c r="C42" s="123"/>
    </row>
    <row r="43" spans="1:3" s="130" customFormat="1" ht="21.75" customHeight="1" x14ac:dyDescent="0.25">
      <c r="A43" s="133"/>
      <c r="B43" s="134" t="s">
        <v>51</v>
      </c>
      <c r="C43" s="126"/>
    </row>
    <row r="44" spans="1:3" ht="18" customHeight="1" x14ac:dyDescent="0.25">
      <c r="A44" s="135"/>
      <c r="B44" s="136"/>
      <c r="C44" s="124" t="s">
        <v>52</v>
      </c>
    </row>
    <row r="45" spans="1:3" ht="18" customHeight="1" x14ac:dyDescent="0.25">
      <c r="A45" s="135"/>
      <c r="B45" s="136"/>
      <c r="C45" s="124" t="s">
        <v>54</v>
      </c>
    </row>
    <row r="46" spans="1:3" ht="18" customHeight="1" x14ac:dyDescent="0.25">
      <c r="A46" s="135"/>
      <c r="B46" s="136"/>
      <c r="C46" s="124" t="s">
        <v>53</v>
      </c>
    </row>
    <row r="47" spans="1:3" s="130" customFormat="1" ht="21.75" customHeight="1" x14ac:dyDescent="0.25">
      <c r="A47" s="133"/>
      <c r="B47" s="134" t="s">
        <v>55</v>
      </c>
      <c r="C47" s="126"/>
    </row>
    <row r="48" spans="1:3" ht="18" customHeight="1" x14ac:dyDescent="0.25">
      <c r="A48" s="135"/>
      <c r="B48" s="136"/>
      <c r="C48" s="124" t="s">
        <v>57</v>
      </c>
    </row>
    <row r="49" spans="1:3" ht="18" customHeight="1" x14ac:dyDescent="0.25">
      <c r="A49" s="135"/>
      <c r="B49" s="136"/>
      <c r="C49" s="124" t="s">
        <v>56</v>
      </c>
    </row>
    <row r="50" spans="1:3" s="129" customFormat="1" ht="22.5" customHeight="1" x14ac:dyDescent="0.25">
      <c r="A50" s="140" t="s">
        <v>58</v>
      </c>
      <c r="B50" s="138"/>
      <c r="C50" s="123"/>
    </row>
    <row r="51" spans="1:3" s="130" customFormat="1" ht="21.75" customHeight="1" x14ac:dyDescent="0.25">
      <c r="A51" s="133"/>
      <c r="B51" s="134" t="s">
        <v>59</v>
      </c>
      <c r="C51" s="126"/>
    </row>
    <row r="52" spans="1:3" ht="18" customHeight="1" x14ac:dyDescent="0.25">
      <c r="A52" s="135"/>
      <c r="B52" s="136"/>
      <c r="C52" s="124" t="s">
        <v>60</v>
      </c>
    </row>
    <row r="53" spans="1:3" s="130" customFormat="1" ht="21.75" customHeight="1" x14ac:dyDescent="0.25">
      <c r="A53" s="133"/>
      <c r="B53" s="134" t="s">
        <v>61</v>
      </c>
      <c r="C53" s="126"/>
    </row>
    <row r="54" spans="1:3" ht="18" customHeight="1" x14ac:dyDescent="0.25">
      <c r="A54" s="135"/>
      <c r="B54" s="136"/>
      <c r="C54" s="124" t="s">
        <v>62</v>
      </c>
    </row>
    <row r="55" spans="1:3" ht="18" customHeight="1" x14ac:dyDescent="0.25">
      <c r="A55" s="135"/>
      <c r="B55" s="136"/>
      <c r="C55" s="124" t="s">
        <v>63</v>
      </c>
    </row>
  </sheetData>
  <sheetProtection algorithmName="SHA-512" hashValue="DbtvEpbcgV8GNsCP5kTB5nKqdrFtVXHPc2FXa2usl9jr7LB9IKcLZlkfEiPD2Gri4tgWunZNgXgKyTBeZInekg==" saltValue="P2EAN9rRYKbpnacW9DnONQ==" spinCount="100000" sheet="1" objects="1" scenarios="1"/>
  <mergeCells count="2">
    <mergeCell ref="A4:C4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67"/>
  <sheetViews>
    <sheetView showGridLines="0" tabSelected="1" zoomScale="90" zoomScaleNormal="90" zoomScaleSheetLayoutView="80" workbookViewId="0">
      <pane xSplit="6" ySplit="9" topLeftCell="G10" activePane="bottomRight" state="frozen"/>
      <selection activeCell="A48" sqref="A48"/>
      <selection pane="topRight" activeCell="A48" sqref="A48"/>
      <selection pane="bottomLeft" activeCell="A48" sqref="A48"/>
      <selection pane="bottomRight" activeCell="U22" sqref="U22"/>
    </sheetView>
  </sheetViews>
  <sheetFormatPr defaultColWidth="9.140625" defaultRowHeight="15" x14ac:dyDescent="0.25"/>
  <cols>
    <col min="1" max="1" width="5.7109375" style="10" bestFit="1" customWidth="1"/>
    <col min="2" max="2" width="9.140625" style="10" customWidth="1"/>
    <col min="3" max="3" width="9.85546875" style="54" customWidth="1"/>
    <col min="4" max="4" width="2.7109375" style="85" customWidth="1"/>
    <col min="5" max="5" width="9" style="55" customWidth="1"/>
    <col min="6" max="6" width="28.5703125" style="56" customWidth="1"/>
    <col min="7" max="7" width="12.7109375" style="376" customWidth="1"/>
    <col min="8" max="8" width="10.85546875" style="376" customWidth="1"/>
    <col min="9" max="9" width="11.28515625" style="376" customWidth="1"/>
    <col min="10" max="10" width="11" style="376" customWidth="1"/>
    <col min="11" max="11" width="12.140625" style="375" customWidth="1"/>
    <col min="12" max="12" width="31.140625" style="77" customWidth="1"/>
    <col min="13" max="16" width="12.140625" style="60" customWidth="1"/>
    <col min="17" max="17" width="4.85546875" style="394" customWidth="1"/>
    <col min="18" max="18" width="6.7109375" style="395" customWidth="1"/>
    <col min="19" max="19" width="14.28515625" style="74" customWidth="1"/>
    <col min="20" max="20" width="9.140625" style="9"/>
    <col min="21" max="21" width="13" style="9" bestFit="1" customWidth="1"/>
    <col min="22" max="27" width="9.140625" style="9"/>
    <col min="28" max="28" width="9.140625" style="315"/>
    <col min="29" max="16384" width="9.140625" style="10"/>
  </cols>
  <sheetData>
    <row r="1" spans="1:28" x14ac:dyDescent="0.25">
      <c r="A1" s="764" t="s">
        <v>875</v>
      </c>
      <c r="B1" s="764"/>
      <c r="C1" s="764"/>
      <c r="D1" s="764"/>
      <c r="E1" s="764"/>
      <c r="F1" s="764"/>
      <c r="G1" s="765"/>
      <c r="H1" s="765"/>
      <c r="I1" s="765"/>
      <c r="J1" s="765"/>
      <c r="K1" s="765"/>
      <c r="L1" s="764"/>
      <c r="M1" s="764"/>
      <c r="N1" s="764"/>
      <c r="O1" s="764"/>
      <c r="P1" s="764"/>
      <c r="Q1" s="764"/>
      <c r="R1" s="764"/>
      <c r="S1" s="764"/>
    </row>
    <row r="2" spans="1:28" x14ac:dyDescent="0.25">
      <c r="A2" s="764"/>
      <c r="B2" s="764"/>
      <c r="C2" s="764"/>
      <c r="D2" s="764"/>
      <c r="E2" s="764"/>
      <c r="F2" s="764"/>
      <c r="G2" s="765"/>
      <c r="H2" s="765"/>
      <c r="I2" s="765"/>
      <c r="J2" s="765"/>
      <c r="K2" s="765"/>
      <c r="L2" s="764"/>
      <c r="M2" s="764"/>
      <c r="N2" s="764"/>
      <c r="O2" s="764"/>
      <c r="P2" s="764"/>
      <c r="Q2" s="764"/>
      <c r="R2" s="764"/>
      <c r="S2" s="764"/>
    </row>
    <row r="3" spans="1:28" ht="15.75" x14ac:dyDescent="0.25">
      <c r="A3" s="71"/>
      <c r="B3" s="71"/>
      <c r="C3" s="71"/>
      <c r="D3" s="83"/>
      <c r="E3" s="71"/>
      <c r="F3" s="71"/>
      <c r="G3" s="325"/>
      <c r="H3" s="325"/>
      <c r="I3" s="325"/>
      <c r="J3" s="325"/>
      <c r="K3" s="417"/>
      <c r="L3" s="75"/>
      <c r="M3" s="71"/>
      <c r="N3" s="71"/>
      <c r="O3" s="71"/>
      <c r="P3" s="71"/>
      <c r="Q3" s="71"/>
      <c r="R3" s="71"/>
      <c r="S3" s="72"/>
    </row>
    <row r="4" spans="1:28" ht="15.75" x14ac:dyDescent="0.25">
      <c r="A4" s="766" t="s">
        <v>876</v>
      </c>
      <c r="B4" s="766"/>
      <c r="C4" s="766"/>
      <c r="D4" s="766"/>
      <c r="E4" s="766"/>
      <c r="F4" s="766"/>
      <c r="G4" s="767"/>
      <c r="H4" s="767"/>
      <c r="I4" s="767"/>
      <c r="J4" s="767"/>
      <c r="K4" s="767"/>
      <c r="L4" s="766"/>
      <c r="M4" s="768"/>
      <c r="N4" s="768"/>
      <c r="O4" s="768"/>
      <c r="P4" s="768"/>
      <c r="Q4" s="768"/>
      <c r="R4" s="768"/>
      <c r="S4" s="72"/>
    </row>
    <row r="5" spans="1:28" ht="15.75" x14ac:dyDescent="0.25">
      <c r="A5" s="766" t="s">
        <v>7</v>
      </c>
      <c r="B5" s="766"/>
      <c r="C5" s="766"/>
      <c r="D5" s="766"/>
      <c r="E5" s="766"/>
      <c r="F5" s="766"/>
      <c r="G5" s="767"/>
      <c r="H5" s="767"/>
      <c r="I5" s="767"/>
      <c r="J5" s="767"/>
      <c r="K5" s="767"/>
      <c r="L5" s="766"/>
      <c r="M5" s="768"/>
      <c r="N5" s="768"/>
      <c r="O5" s="768"/>
      <c r="P5" s="768"/>
      <c r="Q5" s="768"/>
      <c r="R5" s="768"/>
      <c r="S5" s="768"/>
    </row>
    <row r="6" spans="1:28" ht="15.75" thickBot="1" x14ac:dyDescent="0.3">
      <c r="A6" s="11"/>
      <c r="B6" s="11"/>
      <c r="C6" s="12"/>
      <c r="D6" s="84"/>
      <c r="E6" s="13"/>
      <c r="F6" s="14"/>
      <c r="G6" s="360"/>
      <c r="H6" s="360"/>
      <c r="I6" s="360"/>
      <c r="J6" s="360"/>
      <c r="K6" s="418"/>
      <c r="L6" s="76"/>
      <c r="M6" s="59"/>
      <c r="N6" s="59"/>
      <c r="O6" s="59"/>
      <c r="P6" s="59"/>
      <c r="Q6" s="381"/>
      <c r="R6" s="382"/>
      <c r="S6" s="73"/>
    </row>
    <row r="7" spans="1:28" s="16" customFormat="1" ht="38.25" x14ac:dyDescent="0.2">
      <c r="A7" s="102" t="s">
        <v>0</v>
      </c>
      <c r="B7" s="103" t="s">
        <v>2</v>
      </c>
      <c r="C7" s="104" t="s">
        <v>1</v>
      </c>
      <c r="D7" s="769" t="s">
        <v>8</v>
      </c>
      <c r="E7" s="770"/>
      <c r="F7" s="103" t="s">
        <v>9</v>
      </c>
      <c r="G7" s="103" t="s">
        <v>738</v>
      </c>
      <c r="H7" s="103" t="s">
        <v>739</v>
      </c>
      <c r="I7" s="103" t="s">
        <v>740</v>
      </c>
      <c r="J7" s="103" t="s">
        <v>877</v>
      </c>
      <c r="K7" s="103" t="s">
        <v>878</v>
      </c>
      <c r="L7" s="103" t="s">
        <v>637</v>
      </c>
      <c r="M7" s="103" t="s">
        <v>307</v>
      </c>
      <c r="N7" s="103" t="s">
        <v>700</v>
      </c>
      <c r="O7" s="103" t="s">
        <v>701</v>
      </c>
      <c r="P7" s="103" t="s">
        <v>741</v>
      </c>
      <c r="Q7" s="771" t="s">
        <v>6</v>
      </c>
      <c r="R7" s="772"/>
      <c r="S7" s="773"/>
      <c r="T7" s="15"/>
      <c r="U7" s="15"/>
      <c r="V7" s="15"/>
      <c r="W7" s="15"/>
      <c r="X7" s="15"/>
      <c r="Y7" s="15"/>
      <c r="Z7" s="15"/>
      <c r="AA7" s="15"/>
      <c r="AB7" s="316"/>
    </row>
    <row r="8" spans="1:28" s="16" customFormat="1" ht="13.5" thickBot="1" x14ac:dyDescent="0.25">
      <c r="A8" s="379"/>
      <c r="B8" s="106"/>
      <c r="C8" s="380"/>
      <c r="D8" s="774"/>
      <c r="E8" s="775"/>
      <c r="F8" s="106"/>
      <c r="G8" s="106"/>
      <c r="H8" s="106"/>
      <c r="I8" s="106"/>
      <c r="J8" s="106"/>
      <c r="K8" s="419"/>
      <c r="L8" s="106"/>
      <c r="M8" s="106"/>
      <c r="N8" s="106"/>
      <c r="O8" s="106"/>
      <c r="P8" s="106"/>
      <c r="Q8" s="107" t="s">
        <v>3</v>
      </c>
      <c r="R8" s="108" t="s">
        <v>4</v>
      </c>
      <c r="S8" s="109" t="s">
        <v>5</v>
      </c>
      <c r="T8" s="15"/>
      <c r="U8" s="15"/>
      <c r="V8" s="15"/>
      <c r="W8" s="15"/>
      <c r="X8" s="15"/>
      <c r="Y8" s="15"/>
      <c r="Z8" s="15"/>
      <c r="AA8" s="15"/>
      <c r="AB8" s="316"/>
    </row>
    <row r="9" spans="1:28" s="81" customFormat="1" ht="13.5" thickTop="1" thickBot="1" x14ac:dyDescent="0.3">
      <c r="A9" s="776" t="s">
        <v>10</v>
      </c>
      <c r="B9" s="777"/>
      <c r="C9" s="777"/>
      <c r="D9" s="777"/>
      <c r="E9" s="777"/>
      <c r="F9" s="777"/>
      <c r="G9" s="78">
        <f>G10+G13+G23+G30+G44+G49+G55+G62+G70+G73+G75+G86+G90+G94+G97+G109+G117+G121+G128+G130+G134+G136+G143+G154+G158+G163+G169+G172+G175+G178+G184+G187+G191+G193+G201+G203+G206+G217+G222+G224+G226+G228+G241+G255+G265+G267+G272+G259+G262</f>
        <v>182695545.22000003</v>
      </c>
      <c r="H9" s="78">
        <f>H10+H13+H23+H30+H44+H49+H55+H62+H70+H73+H75+H86+H90+H94+H97+H109+H117+H121+H128+H130+H134+H136+H143+H154+H158+H163+H169+H172+H175+H178+H184+H187+H191+H193+H201+H203+H206+H217+H222+H224+H226+H228+H241+H255+H265+H267+H272+H259+H262</f>
        <v>224817093</v>
      </c>
      <c r="I9" s="78">
        <f>I10+I13+I23+I30+I44+I49+I55+I62+I70+I73+I75+I86+I90+I94+I97+I109+I117+I121+I128+I130+I134+I136+I143+I154+I158+I163+I169+I172+I175+I178+I184+I187+I191+I193+I201+I203+I206+I217+I222+I224+I226+I228+I241+I255+I265+I267+I272+I259+I262</f>
        <v>225900780</v>
      </c>
      <c r="J9" s="78">
        <f>J10+J13+J23+J30+J44+J49+J55+J62+J70+J73+J75+J86+J90+J94+J97+J109+J117+J121+J128+J130+J134+J136+J143+J154+J158+J163+J169+J172+J175+J178+J184+J187+J191+J193+J201+J203+J206+J217+J222+J224+J226+J228+J241+J255+J265+J267+J272+J259+J262</f>
        <v>1626000</v>
      </c>
      <c r="K9" s="78">
        <f>K10+K13+K23+K30+K44+K49+K55+K62+K70+K73+K75+K86+K90+K94+K97+K109+K117+K121+K128+K130+K134+K136+K143+K154+K158+K163+K169+K172+K175+K178+K184+K187+K191+K193+K201+K203+K206+K217+K222+K224+K226+K228+K241+K255+K265+K267+K272+K259+K262</f>
        <v>227526780</v>
      </c>
      <c r="L9" s="79"/>
      <c r="M9" s="589"/>
      <c r="N9" s="589"/>
      <c r="O9" s="589"/>
      <c r="P9" s="589"/>
      <c r="Q9" s="86"/>
      <c r="R9" s="82"/>
      <c r="S9" s="105"/>
      <c r="T9" s="80"/>
      <c r="U9" s="456"/>
      <c r="V9" s="80"/>
      <c r="W9" s="80"/>
      <c r="X9" s="80"/>
      <c r="Y9" s="80"/>
      <c r="Z9" s="80"/>
      <c r="AA9" s="80"/>
      <c r="AB9" s="317"/>
    </row>
    <row r="10" spans="1:28" s="18" customFormat="1" ht="41.25" customHeight="1" thickTop="1" x14ac:dyDescent="0.25">
      <c r="A10" s="781" t="s">
        <v>64</v>
      </c>
      <c r="B10" s="778" t="s">
        <v>65</v>
      </c>
      <c r="C10" s="743" t="s">
        <v>66</v>
      </c>
      <c r="D10" s="198">
        <v>1160</v>
      </c>
      <c r="E10" s="238">
        <v>1160</v>
      </c>
      <c r="F10" s="239" t="s">
        <v>106</v>
      </c>
      <c r="G10" s="183">
        <f>SUM(G11:G12)</f>
        <v>2638163.1100000003</v>
      </c>
      <c r="H10" s="183">
        <f t="shared" ref="H10:K10" si="0">SUM(H11:H12)</f>
        <v>4961650</v>
      </c>
      <c r="I10" s="183">
        <f>SUM(I11:I12)</f>
        <v>5869150</v>
      </c>
      <c r="J10" s="183">
        <f t="shared" si="0"/>
        <v>958000</v>
      </c>
      <c r="K10" s="183">
        <f t="shared" si="0"/>
        <v>6827150</v>
      </c>
      <c r="L10" s="239"/>
      <c r="M10" s="582"/>
      <c r="N10" s="582"/>
      <c r="O10" s="582"/>
      <c r="P10" s="582"/>
      <c r="Q10" s="401">
        <v>18</v>
      </c>
      <c r="R10" s="402">
        <v>1801</v>
      </c>
      <c r="S10" s="403"/>
      <c r="T10" s="17"/>
      <c r="U10" s="17"/>
      <c r="V10" s="17"/>
      <c r="W10" s="17"/>
      <c r="X10" s="17"/>
      <c r="Y10" s="17"/>
      <c r="Z10" s="17"/>
      <c r="AA10" s="17"/>
      <c r="AB10" s="315" t="s">
        <v>625</v>
      </c>
    </row>
    <row r="11" spans="1:28" ht="25.5" x14ac:dyDescent="0.25">
      <c r="A11" s="782"/>
      <c r="B11" s="779"/>
      <c r="C11" s="739"/>
      <c r="D11" s="476">
        <v>1160</v>
      </c>
      <c r="E11" s="57" t="s">
        <v>115</v>
      </c>
      <c r="F11" s="119" t="s">
        <v>116</v>
      </c>
      <c r="G11" s="207">
        <v>404553.2</v>
      </c>
      <c r="H11" s="207">
        <v>682500</v>
      </c>
      <c r="I11" s="207">
        <v>380000</v>
      </c>
      <c r="J11" s="207">
        <v>0</v>
      </c>
      <c r="K11" s="207">
        <f>I11+J11</f>
        <v>380000</v>
      </c>
      <c r="L11" s="611" t="s">
        <v>759</v>
      </c>
      <c r="M11" s="612">
        <v>26</v>
      </c>
      <c r="N11" s="612">
        <v>26</v>
      </c>
      <c r="O11" s="612">
        <v>25</v>
      </c>
      <c r="P11" s="612">
        <v>24</v>
      </c>
      <c r="Q11" s="209">
        <v>18</v>
      </c>
      <c r="R11" s="210">
        <v>1801</v>
      </c>
      <c r="S11" s="311"/>
      <c r="W11" s="321"/>
      <c r="AB11" s="315" t="s">
        <v>626</v>
      </c>
    </row>
    <row r="12" spans="1:28" ht="20.25" x14ac:dyDescent="0.25">
      <c r="A12" s="782"/>
      <c r="B12" s="779"/>
      <c r="C12" s="739"/>
      <c r="D12" s="583">
        <v>1160</v>
      </c>
      <c r="E12" s="154" t="s">
        <v>117</v>
      </c>
      <c r="F12" s="223" t="s">
        <v>118</v>
      </c>
      <c r="G12" s="250">
        <v>2233609.91</v>
      </c>
      <c r="H12" s="250">
        <v>4279150</v>
      </c>
      <c r="I12" s="250">
        <f>5629150-140000</f>
        <v>5489150</v>
      </c>
      <c r="J12" s="4">
        <v>958000</v>
      </c>
      <c r="K12" s="4">
        <f>I12+J12</f>
        <v>6447150</v>
      </c>
      <c r="L12" s="613" t="s">
        <v>760</v>
      </c>
      <c r="M12" s="614">
        <v>25</v>
      </c>
      <c r="N12" s="614">
        <v>30</v>
      </c>
      <c r="O12" s="614">
        <v>32</v>
      </c>
      <c r="P12" s="614">
        <v>35</v>
      </c>
      <c r="Q12" s="25">
        <v>18</v>
      </c>
      <c r="R12" s="26">
        <v>1801</v>
      </c>
      <c r="S12" s="311"/>
      <c r="W12" s="17"/>
      <c r="AB12" s="315" t="s">
        <v>635</v>
      </c>
    </row>
    <row r="13" spans="1:28" ht="25.5" customHeight="1" x14ac:dyDescent="0.25">
      <c r="A13" s="782"/>
      <c r="B13" s="779"/>
      <c r="C13" s="739"/>
      <c r="D13" s="215"/>
      <c r="E13" s="211"/>
      <c r="F13" s="212"/>
      <c r="G13" s="361"/>
      <c r="H13" s="361"/>
      <c r="I13" s="361"/>
      <c r="J13" s="361"/>
      <c r="K13" s="361"/>
      <c r="L13" s="214"/>
      <c r="M13" s="581"/>
      <c r="N13" s="581"/>
      <c r="O13" s="581"/>
      <c r="P13" s="581"/>
      <c r="Q13" s="344"/>
      <c r="R13" s="328"/>
      <c r="S13" s="311"/>
      <c r="AB13" s="315" t="s">
        <v>627</v>
      </c>
    </row>
    <row r="14" spans="1:28" ht="25.5" customHeight="1" thickBot="1" x14ac:dyDescent="0.3">
      <c r="A14" s="782"/>
      <c r="B14" s="779"/>
      <c r="C14" s="739"/>
      <c r="D14" s="199"/>
      <c r="E14" s="46"/>
      <c r="F14" s="47"/>
      <c r="G14" s="400"/>
      <c r="H14" s="562"/>
      <c r="I14" s="562"/>
      <c r="J14" s="562"/>
      <c r="K14" s="562"/>
      <c r="L14" s="615"/>
      <c r="M14" s="616"/>
      <c r="N14" s="616"/>
      <c r="O14" s="616"/>
      <c r="P14" s="616"/>
      <c r="Q14" s="345"/>
      <c r="R14" s="329"/>
      <c r="S14" s="312"/>
      <c r="AB14" s="315" t="s">
        <v>628</v>
      </c>
    </row>
    <row r="15" spans="1:28" ht="15.75" thickTop="1" x14ac:dyDescent="0.25">
      <c r="A15" s="782"/>
      <c r="B15" s="779"/>
      <c r="C15" s="743" t="s">
        <v>67</v>
      </c>
      <c r="D15" s="198"/>
      <c r="E15" s="87"/>
      <c r="F15" s="88"/>
      <c r="G15" s="89"/>
      <c r="H15" s="89"/>
      <c r="I15" s="89"/>
      <c r="J15" s="89"/>
      <c r="K15" s="89"/>
      <c r="L15" s="88"/>
      <c r="M15" s="580"/>
      <c r="N15" s="580"/>
      <c r="O15" s="580"/>
      <c r="P15" s="580"/>
      <c r="Q15" s="90"/>
      <c r="R15" s="91"/>
      <c r="S15" s="311"/>
    </row>
    <row r="16" spans="1:28" x14ac:dyDescent="0.25">
      <c r="A16" s="782"/>
      <c r="B16" s="779"/>
      <c r="C16" s="739"/>
      <c r="D16" s="476"/>
      <c r="E16" s="163"/>
      <c r="F16" s="164"/>
      <c r="G16" s="165"/>
      <c r="H16" s="165"/>
      <c r="I16" s="165"/>
      <c r="J16" s="165"/>
      <c r="K16" s="165"/>
      <c r="L16" s="164"/>
      <c r="M16" s="617"/>
      <c r="N16" s="617"/>
      <c r="O16" s="617"/>
      <c r="P16" s="617"/>
      <c r="Q16" s="166"/>
      <c r="R16" s="167"/>
      <c r="S16" s="311"/>
    </row>
    <row r="17" spans="1:19" x14ac:dyDescent="0.25">
      <c r="A17" s="782"/>
      <c r="B17" s="779"/>
      <c r="C17" s="739"/>
      <c r="D17" s="199"/>
      <c r="E17" s="46"/>
      <c r="F17" s="47"/>
      <c r="G17" s="68"/>
      <c r="H17" s="68"/>
      <c r="I17" s="1"/>
      <c r="J17" s="1"/>
      <c r="K17" s="1"/>
      <c r="L17" s="20"/>
      <c r="M17" s="618"/>
      <c r="N17" s="618"/>
      <c r="O17" s="618"/>
      <c r="P17" s="618"/>
      <c r="Q17" s="21"/>
      <c r="R17" s="22"/>
      <c r="S17" s="311"/>
    </row>
    <row r="18" spans="1:19" x14ac:dyDescent="0.25">
      <c r="A18" s="782"/>
      <c r="B18" s="779"/>
      <c r="C18" s="739"/>
      <c r="D18" s="583"/>
      <c r="E18" s="154"/>
      <c r="F18" s="155"/>
      <c r="G18" s="115"/>
      <c r="H18" s="115"/>
      <c r="I18" s="4"/>
      <c r="J18" s="4"/>
      <c r="K18" s="4"/>
      <c r="L18" s="24"/>
      <c r="M18" s="614"/>
      <c r="N18" s="614"/>
      <c r="O18" s="614"/>
      <c r="P18" s="614"/>
      <c r="Q18" s="25"/>
      <c r="R18" s="26"/>
      <c r="S18" s="311"/>
    </row>
    <row r="19" spans="1:19" x14ac:dyDescent="0.25">
      <c r="A19" s="782"/>
      <c r="B19" s="779"/>
      <c r="C19" s="739"/>
      <c r="D19" s="583"/>
      <c r="E19" s="154"/>
      <c r="F19" s="155"/>
      <c r="G19" s="115"/>
      <c r="H19" s="115"/>
      <c r="I19" s="4"/>
      <c r="J19" s="4"/>
      <c r="K19" s="4"/>
      <c r="L19" s="24"/>
      <c r="M19" s="614"/>
      <c r="N19" s="614"/>
      <c r="O19" s="614"/>
      <c r="P19" s="614"/>
      <c r="Q19" s="25"/>
      <c r="R19" s="26"/>
      <c r="S19" s="311"/>
    </row>
    <row r="20" spans="1:19" x14ac:dyDescent="0.25">
      <c r="A20" s="782"/>
      <c r="B20" s="779"/>
      <c r="C20" s="739"/>
      <c r="D20" s="583"/>
      <c r="E20" s="154"/>
      <c r="F20" s="155"/>
      <c r="G20" s="115"/>
      <c r="H20" s="115"/>
      <c r="I20" s="4"/>
      <c r="J20" s="4"/>
      <c r="K20" s="4"/>
      <c r="L20" s="24"/>
      <c r="M20" s="614"/>
      <c r="N20" s="614"/>
      <c r="O20" s="614"/>
      <c r="P20" s="614"/>
      <c r="Q20" s="25"/>
      <c r="R20" s="26"/>
      <c r="S20" s="311"/>
    </row>
    <row r="21" spans="1:19" x14ac:dyDescent="0.25">
      <c r="A21" s="782"/>
      <c r="B21" s="779"/>
      <c r="C21" s="739"/>
      <c r="D21" s="583"/>
      <c r="E21" s="154"/>
      <c r="F21" s="155"/>
      <c r="G21" s="115"/>
      <c r="H21" s="115"/>
      <c r="I21" s="4"/>
      <c r="J21" s="4"/>
      <c r="K21" s="4"/>
      <c r="L21" s="24"/>
      <c r="M21" s="614"/>
      <c r="N21" s="614"/>
      <c r="O21" s="614"/>
      <c r="P21" s="614"/>
      <c r="Q21" s="25"/>
      <c r="R21" s="26"/>
      <c r="S21" s="311"/>
    </row>
    <row r="22" spans="1:19" ht="15.75" thickBot="1" x14ac:dyDescent="0.3">
      <c r="A22" s="782"/>
      <c r="B22" s="779"/>
      <c r="C22" s="784"/>
      <c r="D22" s="200"/>
      <c r="E22" s="27"/>
      <c r="F22" s="6"/>
      <c r="G22" s="2"/>
      <c r="H22" s="2"/>
      <c r="I22" s="2"/>
      <c r="J22" s="2"/>
      <c r="K22" s="2"/>
      <c r="L22" s="6"/>
      <c r="M22" s="619"/>
      <c r="N22" s="619"/>
      <c r="O22" s="619"/>
      <c r="P22" s="619"/>
      <c r="Q22" s="28"/>
      <c r="R22" s="29"/>
      <c r="S22" s="312"/>
    </row>
    <row r="23" spans="1:19" ht="21" thickTop="1" x14ac:dyDescent="0.25">
      <c r="A23" s="782"/>
      <c r="B23" s="779"/>
      <c r="C23" s="743" t="s">
        <v>68</v>
      </c>
      <c r="D23" s="198">
        <v>1140</v>
      </c>
      <c r="E23" s="87">
        <v>1140</v>
      </c>
      <c r="F23" s="433" t="s">
        <v>112</v>
      </c>
      <c r="G23" s="89">
        <f>G24</f>
        <v>32097.42</v>
      </c>
      <c r="H23" s="89">
        <f t="shared" ref="H23:K23" si="1">H24</f>
        <v>165000</v>
      </c>
      <c r="I23" s="89">
        <f t="shared" si="1"/>
        <v>280000</v>
      </c>
      <c r="J23" s="89">
        <f t="shared" si="1"/>
        <v>0</v>
      </c>
      <c r="K23" s="89">
        <f t="shared" si="1"/>
        <v>280000</v>
      </c>
      <c r="L23" s="88"/>
      <c r="M23" s="580"/>
      <c r="N23" s="580"/>
      <c r="O23" s="580"/>
      <c r="P23" s="580"/>
      <c r="Q23" s="90">
        <v>18</v>
      </c>
      <c r="R23" s="91">
        <v>1801</v>
      </c>
      <c r="S23" s="311"/>
    </row>
    <row r="24" spans="1:19" ht="25.5" x14ac:dyDescent="0.25">
      <c r="A24" s="782"/>
      <c r="B24" s="779"/>
      <c r="C24" s="739"/>
      <c r="D24" s="199">
        <v>1140</v>
      </c>
      <c r="E24" s="504" t="s">
        <v>310</v>
      </c>
      <c r="F24" s="66" t="s">
        <v>309</v>
      </c>
      <c r="G24" s="68">
        <v>32097.42</v>
      </c>
      <c r="H24" s="68">
        <v>165000</v>
      </c>
      <c r="I24" s="115">
        <v>280000</v>
      </c>
      <c r="J24" s="4">
        <v>0</v>
      </c>
      <c r="K24" s="4">
        <f>I24+J24</f>
        <v>280000</v>
      </c>
      <c r="L24" s="20" t="s">
        <v>761</v>
      </c>
      <c r="M24" s="620">
        <v>5</v>
      </c>
      <c r="N24" s="620">
        <v>5</v>
      </c>
      <c r="O24" s="614">
        <v>5</v>
      </c>
      <c r="P24" s="620">
        <v>5</v>
      </c>
      <c r="Q24" s="21">
        <v>18</v>
      </c>
      <c r="R24" s="22">
        <v>1801</v>
      </c>
      <c r="S24" s="311"/>
    </row>
    <row r="25" spans="1:19" x14ac:dyDescent="0.25">
      <c r="A25" s="782"/>
      <c r="B25" s="779"/>
      <c r="C25" s="739"/>
      <c r="D25" s="583"/>
      <c r="E25" s="154"/>
      <c r="F25" s="155"/>
      <c r="G25" s="115"/>
      <c r="H25" s="115"/>
      <c r="I25" s="4"/>
      <c r="J25" s="4"/>
      <c r="K25" s="4"/>
      <c r="L25" s="24"/>
      <c r="M25" s="614"/>
      <c r="N25" s="614"/>
      <c r="O25" s="614"/>
      <c r="P25" s="614"/>
      <c r="Q25" s="25"/>
      <c r="R25" s="26"/>
      <c r="S25" s="311"/>
    </row>
    <row r="26" spans="1:19" x14ac:dyDescent="0.25">
      <c r="A26" s="782"/>
      <c r="B26" s="779"/>
      <c r="C26" s="739"/>
      <c r="D26" s="583"/>
      <c r="E26" s="154"/>
      <c r="F26" s="155"/>
      <c r="G26" s="115"/>
      <c r="H26" s="115"/>
      <c r="I26" s="4"/>
      <c r="J26" s="4"/>
      <c r="K26" s="4"/>
      <c r="L26" s="24"/>
      <c r="M26" s="614"/>
      <c r="N26" s="614"/>
      <c r="O26" s="614"/>
      <c r="P26" s="614"/>
      <c r="Q26" s="25"/>
      <c r="R26" s="26"/>
      <c r="S26" s="311"/>
    </row>
    <row r="27" spans="1:19" x14ac:dyDescent="0.25">
      <c r="A27" s="782"/>
      <c r="B27" s="779"/>
      <c r="C27" s="739"/>
      <c r="D27" s="583"/>
      <c r="E27" s="154"/>
      <c r="F27" s="155"/>
      <c r="G27" s="115"/>
      <c r="H27" s="115"/>
      <c r="I27" s="4"/>
      <c r="J27" s="4"/>
      <c r="K27" s="4"/>
      <c r="L27" s="24"/>
      <c r="M27" s="614"/>
      <c r="N27" s="614"/>
      <c r="O27" s="614"/>
      <c r="P27" s="614"/>
      <c r="Q27" s="25"/>
      <c r="R27" s="26"/>
      <c r="S27" s="311"/>
    </row>
    <row r="28" spans="1:19" x14ac:dyDescent="0.25">
      <c r="A28" s="782"/>
      <c r="B28" s="779"/>
      <c r="C28" s="739"/>
      <c r="D28" s="583"/>
      <c r="E28" s="154"/>
      <c r="F28" s="155"/>
      <c r="G28" s="115"/>
      <c r="H28" s="115"/>
      <c r="I28" s="4"/>
      <c r="J28" s="4"/>
      <c r="K28" s="4"/>
      <c r="L28" s="24"/>
      <c r="M28" s="614"/>
      <c r="N28" s="614"/>
      <c r="O28" s="614"/>
      <c r="P28" s="614"/>
      <c r="Q28" s="25"/>
      <c r="R28" s="26"/>
      <c r="S28" s="311"/>
    </row>
    <row r="29" spans="1:19" ht="15.75" thickBot="1" x14ac:dyDescent="0.3">
      <c r="A29" s="782"/>
      <c r="B29" s="779"/>
      <c r="C29" s="784"/>
      <c r="D29" s="200"/>
      <c r="E29" s="27"/>
      <c r="F29" s="6"/>
      <c r="G29" s="2"/>
      <c r="H29" s="2"/>
      <c r="I29" s="2"/>
      <c r="J29" s="2"/>
      <c r="K29" s="2"/>
      <c r="L29" s="6"/>
      <c r="M29" s="619"/>
      <c r="N29" s="619"/>
      <c r="O29" s="619"/>
      <c r="P29" s="619"/>
      <c r="Q29" s="28"/>
      <c r="R29" s="29"/>
      <c r="S29" s="312"/>
    </row>
    <row r="30" spans="1:19" ht="21" thickTop="1" x14ac:dyDescent="0.25">
      <c r="A30" s="782"/>
      <c r="B30" s="779"/>
      <c r="C30" s="743" t="s">
        <v>69</v>
      </c>
      <c r="D30" s="198">
        <v>1140</v>
      </c>
      <c r="E30" s="87">
        <v>1140</v>
      </c>
      <c r="F30" s="433" t="s">
        <v>112</v>
      </c>
      <c r="G30" s="89">
        <f>G31</f>
        <v>355576.02</v>
      </c>
      <c r="H30" s="89">
        <f t="shared" ref="H30:K30" si="2">H31</f>
        <v>0</v>
      </c>
      <c r="I30" s="89">
        <f t="shared" si="2"/>
        <v>0</v>
      </c>
      <c r="J30" s="89">
        <f t="shared" si="2"/>
        <v>0</v>
      </c>
      <c r="K30" s="89">
        <f t="shared" si="2"/>
        <v>0</v>
      </c>
      <c r="L30" s="88"/>
      <c r="M30" s="580"/>
      <c r="N30" s="580"/>
      <c r="O30" s="580"/>
      <c r="P30" s="580"/>
      <c r="Q30" s="90">
        <v>18</v>
      </c>
      <c r="R30" s="91">
        <v>1801</v>
      </c>
      <c r="S30" s="311"/>
    </row>
    <row r="31" spans="1:19" ht="25.5" x14ac:dyDescent="0.25">
      <c r="A31" s="782"/>
      <c r="B31" s="779"/>
      <c r="C31" s="739"/>
      <c r="D31" s="292">
        <v>1140</v>
      </c>
      <c r="E31" s="46" t="s">
        <v>641</v>
      </c>
      <c r="F31" s="47" t="s">
        <v>642</v>
      </c>
      <c r="G31" s="68">
        <v>355576.02</v>
      </c>
      <c r="H31" s="68">
        <v>0</v>
      </c>
      <c r="I31" s="1">
        <v>0</v>
      </c>
      <c r="J31" s="1">
        <v>0</v>
      </c>
      <c r="K31" s="1">
        <f>I31+J31</f>
        <v>0</v>
      </c>
      <c r="L31" s="20" t="s">
        <v>760</v>
      </c>
      <c r="M31" s="660">
        <v>0</v>
      </c>
      <c r="N31" s="660">
        <v>0</v>
      </c>
      <c r="O31" s="618">
        <v>0</v>
      </c>
      <c r="P31" s="660">
        <v>0</v>
      </c>
      <c r="Q31" s="21">
        <v>18</v>
      </c>
      <c r="R31" s="22">
        <v>1801</v>
      </c>
      <c r="S31" s="484"/>
    </row>
    <row r="32" spans="1:19" x14ac:dyDescent="0.25">
      <c r="A32" s="782"/>
      <c r="B32" s="779"/>
      <c r="C32" s="739"/>
      <c r="D32" s="476"/>
      <c r="E32" s="163"/>
      <c r="F32" s="164"/>
      <c r="G32" s="165"/>
      <c r="H32" s="165"/>
      <c r="I32" s="165"/>
      <c r="J32" s="165"/>
      <c r="K32" s="165"/>
      <c r="L32" s="164"/>
      <c r="M32" s="617"/>
      <c r="N32" s="617"/>
      <c r="O32" s="617"/>
      <c r="P32" s="617"/>
      <c r="Q32" s="166"/>
      <c r="R32" s="167"/>
      <c r="S32" s="311"/>
    </row>
    <row r="33" spans="1:28" x14ac:dyDescent="0.25">
      <c r="A33" s="782"/>
      <c r="B33" s="779"/>
      <c r="C33" s="739"/>
      <c r="D33" s="476"/>
      <c r="E33" s="163"/>
      <c r="F33" s="164"/>
      <c r="G33" s="165"/>
      <c r="H33" s="165"/>
      <c r="I33" s="165"/>
      <c r="J33" s="165"/>
      <c r="K33" s="165"/>
      <c r="L33" s="164"/>
      <c r="M33" s="617"/>
      <c r="N33" s="617"/>
      <c r="O33" s="617"/>
      <c r="P33" s="617"/>
      <c r="Q33" s="166"/>
      <c r="R33" s="167"/>
      <c r="S33" s="311"/>
    </row>
    <row r="34" spans="1:28" x14ac:dyDescent="0.25">
      <c r="A34" s="782"/>
      <c r="B34" s="779"/>
      <c r="C34" s="739"/>
      <c r="D34" s="199"/>
      <c r="E34" s="46"/>
      <c r="F34" s="47"/>
      <c r="G34" s="68"/>
      <c r="H34" s="68"/>
      <c r="I34" s="1"/>
      <c r="J34" s="1"/>
      <c r="K34" s="1"/>
      <c r="L34" s="20"/>
      <c r="M34" s="618"/>
      <c r="N34" s="618"/>
      <c r="O34" s="618"/>
      <c r="P34" s="618"/>
      <c r="Q34" s="21"/>
      <c r="R34" s="22"/>
      <c r="S34" s="311"/>
    </row>
    <row r="35" spans="1:28" ht="15.75" thickBot="1" x14ac:dyDescent="0.3">
      <c r="A35" s="782"/>
      <c r="B35" s="779"/>
      <c r="C35" s="741"/>
      <c r="D35" s="201"/>
      <c r="E35" s="168"/>
      <c r="F35" s="169"/>
      <c r="G35" s="170"/>
      <c r="H35" s="170"/>
      <c r="I35" s="170"/>
      <c r="J35" s="170"/>
      <c r="K35" s="170"/>
      <c r="L35" s="169"/>
      <c r="M35" s="621"/>
      <c r="N35" s="621"/>
      <c r="O35" s="621"/>
      <c r="P35" s="621"/>
      <c r="Q35" s="171"/>
      <c r="R35" s="172"/>
      <c r="S35" s="312"/>
    </row>
    <row r="36" spans="1:28" ht="21" thickTop="1" x14ac:dyDescent="0.25">
      <c r="A36" s="782"/>
      <c r="B36" s="779"/>
      <c r="C36" s="739" t="s">
        <v>70</v>
      </c>
      <c r="D36" s="476">
        <v>1160</v>
      </c>
      <c r="E36" s="117"/>
      <c r="F36" s="118"/>
      <c r="G36" s="70"/>
      <c r="H36" s="70"/>
      <c r="I36" s="70"/>
      <c r="J36" s="70"/>
      <c r="K36" s="70"/>
      <c r="L36" s="118"/>
      <c r="M36" s="566"/>
      <c r="N36" s="566"/>
      <c r="O36" s="566"/>
      <c r="P36" s="566"/>
      <c r="Q36" s="156"/>
      <c r="R36" s="157"/>
      <c r="S36" s="311"/>
    </row>
    <row r="37" spans="1:28" ht="13.9" customHeight="1" x14ac:dyDescent="0.25">
      <c r="A37" s="782"/>
      <c r="B37" s="779"/>
      <c r="C37" s="739"/>
      <c r="D37" s="476">
        <v>1160</v>
      </c>
      <c r="E37" s="57"/>
      <c r="F37" s="119"/>
      <c r="G37" s="207"/>
      <c r="H37" s="207"/>
      <c r="I37" s="207"/>
      <c r="J37" s="207"/>
      <c r="K37" s="207"/>
      <c r="L37" s="208"/>
      <c r="M37" s="612"/>
      <c r="N37" s="612"/>
      <c r="O37" s="612"/>
      <c r="P37" s="612"/>
      <c r="Q37" s="209"/>
      <c r="R37" s="210"/>
      <c r="S37" s="311"/>
    </row>
    <row r="38" spans="1:28" ht="13.9" customHeight="1" x14ac:dyDescent="0.25">
      <c r="A38" s="782"/>
      <c r="B38" s="779"/>
      <c r="C38" s="739"/>
      <c r="D38" s="476"/>
      <c r="E38" s="57"/>
      <c r="F38" s="119"/>
      <c r="G38" s="207"/>
      <c r="H38" s="207"/>
      <c r="I38" s="207"/>
      <c r="J38" s="207"/>
      <c r="K38" s="207"/>
      <c r="L38" s="208"/>
      <c r="M38" s="612"/>
      <c r="N38" s="612"/>
      <c r="O38" s="612"/>
      <c r="P38" s="612"/>
      <c r="Q38" s="209"/>
      <c r="R38" s="210"/>
      <c r="S38" s="311"/>
    </row>
    <row r="39" spans="1:28" x14ac:dyDescent="0.25">
      <c r="A39" s="782"/>
      <c r="B39" s="779"/>
      <c r="C39" s="739"/>
      <c r="D39" s="476"/>
      <c r="E39" s="117"/>
      <c r="F39" s="118"/>
      <c r="G39" s="70"/>
      <c r="H39" s="70"/>
      <c r="I39" s="70"/>
      <c r="J39" s="70"/>
      <c r="K39" s="70"/>
      <c r="L39" s="49"/>
      <c r="M39" s="572"/>
      <c r="N39" s="572"/>
      <c r="O39" s="572"/>
      <c r="P39" s="572"/>
      <c r="Q39" s="50"/>
      <c r="R39" s="51"/>
      <c r="S39" s="311"/>
    </row>
    <row r="40" spans="1:28" x14ac:dyDescent="0.25">
      <c r="A40" s="782"/>
      <c r="B40" s="779"/>
      <c r="C40" s="739"/>
      <c r="D40" s="476"/>
      <c r="E40" s="117"/>
      <c r="F40" s="118"/>
      <c r="G40" s="70"/>
      <c r="H40" s="70"/>
      <c r="I40" s="70"/>
      <c r="J40" s="70"/>
      <c r="K40" s="70"/>
      <c r="L40" s="49"/>
      <c r="M40" s="572"/>
      <c r="N40" s="572"/>
      <c r="O40" s="572"/>
      <c r="P40" s="572"/>
      <c r="Q40" s="50"/>
      <c r="R40" s="51"/>
      <c r="S40" s="311"/>
    </row>
    <row r="41" spans="1:28" x14ac:dyDescent="0.25">
      <c r="A41" s="782"/>
      <c r="B41" s="779"/>
      <c r="C41" s="739"/>
      <c r="D41" s="476"/>
      <c r="E41" s="57"/>
      <c r="F41" s="119"/>
      <c r="G41" s="111"/>
      <c r="H41" s="111"/>
      <c r="I41" s="111"/>
      <c r="J41" s="111"/>
      <c r="K41" s="111"/>
      <c r="L41" s="47"/>
      <c r="M41" s="622"/>
      <c r="N41" s="622"/>
      <c r="O41" s="622"/>
      <c r="P41" s="622"/>
      <c r="Q41" s="120"/>
      <c r="R41" s="121"/>
      <c r="S41" s="311"/>
    </row>
    <row r="42" spans="1:28" x14ac:dyDescent="0.25">
      <c r="A42" s="782"/>
      <c r="B42" s="779"/>
      <c r="C42" s="739"/>
      <c r="D42" s="476"/>
      <c r="E42" s="117"/>
      <c r="F42" s="118"/>
      <c r="G42" s="70"/>
      <c r="H42" s="70"/>
      <c r="I42" s="70"/>
      <c r="J42" s="70"/>
      <c r="K42" s="70"/>
      <c r="L42" s="49"/>
      <c r="M42" s="572"/>
      <c r="N42" s="572"/>
      <c r="O42" s="572"/>
      <c r="P42" s="572"/>
      <c r="Q42" s="50"/>
      <c r="R42" s="51"/>
      <c r="S42" s="311"/>
    </row>
    <row r="43" spans="1:28" s="101" customFormat="1" ht="15.75" thickBot="1" x14ac:dyDescent="0.3">
      <c r="A43" s="782"/>
      <c r="B43" s="780"/>
      <c r="C43" s="741"/>
      <c r="D43" s="201"/>
      <c r="E43" s="168"/>
      <c r="F43" s="169"/>
      <c r="G43" s="170"/>
      <c r="H43" s="170"/>
      <c r="I43" s="170"/>
      <c r="J43" s="170"/>
      <c r="K43" s="170"/>
      <c r="L43" s="169"/>
      <c r="M43" s="621"/>
      <c r="N43" s="621"/>
      <c r="O43" s="621"/>
      <c r="P43" s="621"/>
      <c r="Q43" s="171"/>
      <c r="R43" s="172"/>
      <c r="S43" s="312"/>
      <c r="T43" s="100"/>
      <c r="U43" s="100"/>
      <c r="V43" s="100"/>
      <c r="W43" s="100"/>
      <c r="X43" s="100"/>
      <c r="Y43" s="100"/>
      <c r="Z43" s="100"/>
      <c r="AA43" s="100"/>
      <c r="AB43" s="315"/>
    </row>
    <row r="44" spans="1:28" ht="20.25" customHeight="1" thickTop="1" x14ac:dyDescent="0.25">
      <c r="A44" s="782"/>
      <c r="B44" s="785" t="s">
        <v>71</v>
      </c>
      <c r="C44" s="739" t="s">
        <v>72</v>
      </c>
      <c r="D44" s="602">
        <v>1171</v>
      </c>
      <c r="E44" s="241">
        <v>1171</v>
      </c>
      <c r="F44" s="573" t="s">
        <v>260</v>
      </c>
      <c r="G44" s="603"/>
      <c r="H44" s="603"/>
      <c r="I44" s="603"/>
      <c r="J44" s="603"/>
      <c r="K44" s="603"/>
      <c r="L44" s="573"/>
      <c r="M44" s="604"/>
      <c r="N44" s="604"/>
      <c r="O44" s="604"/>
      <c r="P44" s="604"/>
      <c r="Q44" s="605">
        <v>14</v>
      </c>
      <c r="R44" s="606">
        <v>1401</v>
      </c>
      <c r="S44" s="311"/>
    </row>
    <row r="45" spans="1:28" ht="51" x14ac:dyDescent="0.25">
      <c r="A45" s="782"/>
      <c r="B45" s="785"/>
      <c r="C45" s="739"/>
      <c r="D45" s="583">
        <v>1171</v>
      </c>
      <c r="E45" s="154" t="s">
        <v>264</v>
      </c>
      <c r="F45" s="155" t="s">
        <v>268</v>
      </c>
      <c r="G45" s="158"/>
      <c r="H45" s="158"/>
      <c r="I45" s="4"/>
      <c r="J45" s="4"/>
      <c r="K45" s="4"/>
      <c r="L45" s="623" t="s">
        <v>313</v>
      </c>
      <c r="M45" s="624">
        <v>100</v>
      </c>
      <c r="N45" s="624">
        <v>115</v>
      </c>
      <c r="O45" s="624">
        <v>120</v>
      </c>
      <c r="P45" s="624">
        <v>125</v>
      </c>
      <c r="Q45" s="21">
        <v>14</v>
      </c>
      <c r="R45" s="22">
        <v>1401</v>
      </c>
      <c r="S45" s="311"/>
    </row>
    <row r="46" spans="1:28" ht="28.5" customHeight="1" x14ac:dyDescent="0.25">
      <c r="A46" s="782"/>
      <c r="B46" s="785"/>
      <c r="C46" s="739"/>
      <c r="D46" s="583"/>
      <c r="E46" s="23"/>
      <c r="F46" s="24"/>
      <c r="G46" s="4"/>
      <c r="H46" s="4"/>
      <c r="I46" s="4"/>
      <c r="J46" s="4"/>
      <c r="K46" s="4"/>
      <c r="L46" s="625" t="s">
        <v>314</v>
      </c>
      <c r="M46" s="624">
        <v>280</v>
      </c>
      <c r="N46" s="624">
        <v>290</v>
      </c>
      <c r="O46" s="624">
        <v>300</v>
      </c>
      <c r="P46" s="624">
        <v>310</v>
      </c>
      <c r="Q46" s="25">
        <v>14</v>
      </c>
      <c r="R46" s="26">
        <v>1401</v>
      </c>
      <c r="S46" s="311"/>
    </row>
    <row r="47" spans="1:28" x14ac:dyDescent="0.25">
      <c r="A47" s="782"/>
      <c r="B47" s="785"/>
      <c r="C47" s="739"/>
      <c r="D47" s="583"/>
      <c r="E47" s="23"/>
      <c r="F47" s="24"/>
      <c r="G47" s="4"/>
      <c r="H47" s="4"/>
      <c r="I47" s="4"/>
      <c r="J47" s="4"/>
      <c r="K47" s="4"/>
      <c r="L47" s="24"/>
      <c r="M47" s="626"/>
      <c r="N47" s="626"/>
      <c r="O47" s="626"/>
      <c r="P47" s="626"/>
      <c r="Q47" s="25"/>
      <c r="R47" s="26"/>
      <c r="S47" s="311"/>
    </row>
    <row r="48" spans="1:28" ht="15.75" thickBot="1" x14ac:dyDescent="0.3">
      <c r="A48" s="783"/>
      <c r="B48" s="786"/>
      <c r="C48" s="741"/>
      <c r="D48" s="201"/>
      <c r="E48" s="168"/>
      <c r="F48" s="169"/>
      <c r="G48" s="170"/>
      <c r="H48" s="170"/>
      <c r="I48" s="170"/>
      <c r="J48" s="170"/>
      <c r="K48" s="170"/>
      <c r="L48" s="169"/>
      <c r="M48" s="621"/>
      <c r="N48" s="621"/>
      <c r="O48" s="621"/>
      <c r="P48" s="621"/>
      <c r="Q48" s="171"/>
      <c r="R48" s="172"/>
      <c r="S48" s="312"/>
    </row>
    <row r="49" spans="1:28" s="9" customFormat="1" ht="21" customHeight="1" thickTop="1" x14ac:dyDescent="0.25">
      <c r="A49" s="781" t="s">
        <v>64</v>
      </c>
      <c r="B49" s="796" t="s">
        <v>71</v>
      </c>
      <c r="C49" s="743" t="s">
        <v>73</v>
      </c>
      <c r="D49" s="198">
        <v>1171</v>
      </c>
      <c r="E49" s="238">
        <v>1171</v>
      </c>
      <c r="F49" s="239" t="s">
        <v>260</v>
      </c>
      <c r="G49" s="183">
        <f>SUM(G50:G53)</f>
        <v>4188002.34</v>
      </c>
      <c r="H49" s="183">
        <f t="shared" ref="H49:K49" si="3">SUM(H50:H53)</f>
        <v>4927100</v>
      </c>
      <c r="I49" s="183">
        <f>SUM(I50:I53)</f>
        <v>4883000</v>
      </c>
      <c r="J49" s="183">
        <f t="shared" si="3"/>
        <v>0</v>
      </c>
      <c r="K49" s="183">
        <f t="shared" si="3"/>
        <v>4883000</v>
      </c>
      <c r="L49" s="239"/>
      <c r="M49" s="582"/>
      <c r="N49" s="582"/>
      <c r="O49" s="582"/>
      <c r="P49" s="582"/>
      <c r="Q49" s="181">
        <v>14</v>
      </c>
      <c r="R49" s="182">
        <v>1401</v>
      </c>
      <c r="S49" s="403"/>
      <c r="AB49" s="318"/>
    </row>
    <row r="50" spans="1:28" s="9" customFormat="1" ht="25.5" x14ac:dyDescent="0.25">
      <c r="A50" s="782"/>
      <c r="B50" s="785"/>
      <c r="C50" s="739"/>
      <c r="D50" s="476">
        <v>1171</v>
      </c>
      <c r="E50" s="141" t="s">
        <v>261</v>
      </c>
      <c r="F50" s="65" t="s">
        <v>265</v>
      </c>
      <c r="G50" s="111">
        <v>10000</v>
      </c>
      <c r="H50" s="111">
        <v>12000</v>
      </c>
      <c r="I50" s="4">
        <v>12000</v>
      </c>
      <c r="J50" s="4">
        <v>0</v>
      </c>
      <c r="K50" s="4">
        <f t="shared" ref="K50:K52" si="4">I50+J50</f>
        <v>12000</v>
      </c>
      <c r="L50" s="613" t="s">
        <v>762</v>
      </c>
      <c r="M50" s="614" t="s">
        <v>866</v>
      </c>
      <c r="N50" s="614" t="s">
        <v>866</v>
      </c>
      <c r="O50" s="614" t="s">
        <v>866</v>
      </c>
      <c r="P50" s="614" t="s">
        <v>866</v>
      </c>
      <c r="Q50" s="44">
        <v>14</v>
      </c>
      <c r="R50" s="45">
        <v>1401</v>
      </c>
      <c r="S50" s="311"/>
      <c r="AB50" s="318"/>
    </row>
    <row r="51" spans="1:28" s="9" customFormat="1" ht="25.5" x14ac:dyDescent="0.25">
      <c r="A51" s="782"/>
      <c r="B51" s="785"/>
      <c r="C51" s="739"/>
      <c r="D51" s="476">
        <v>1171</v>
      </c>
      <c r="E51" s="141" t="s">
        <v>262</v>
      </c>
      <c r="F51" s="65" t="s">
        <v>266</v>
      </c>
      <c r="G51" s="111">
        <v>284670.25</v>
      </c>
      <c r="H51" s="111">
        <v>200000</v>
      </c>
      <c r="I51" s="4">
        <v>200000</v>
      </c>
      <c r="J51" s="4">
        <v>0</v>
      </c>
      <c r="K51" s="4">
        <f t="shared" si="4"/>
        <v>200000</v>
      </c>
      <c r="L51" s="613" t="s">
        <v>763</v>
      </c>
      <c r="M51" s="614">
        <v>30</v>
      </c>
      <c r="N51" s="614">
        <v>30</v>
      </c>
      <c r="O51" s="614">
        <v>30</v>
      </c>
      <c r="P51" s="614">
        <v>30</v>
      </c>
      <c r="Q51" s="44">
        <v>14</v>
      </c>
      <c r="R51" s="45">
        <v>1401</v>
      </c>
      <c r="S51" s="311"/>
      <c r="AB51" s="318"/>
    </row>
    <row r="52" spans="1:28" s="9" customFormat="1" ht="25.5" x14ac:dyDescent="0.25">
      <c r="A52" s="782"/>
      <c r="B52" s="785"/>
      <c r="C52" s="739"/>
      <c r="D52" s="476">
        <v>1171</v>
      </c>
      <c r="E52" s="141" t="s">
        <v>263</v>
      </c>
      <c r="F52" s="65" t="s">
        <v>267</v>
      </c>
      <c r="G52" s="111">
        <v>19008.810000000001</v>
      </c>
      <c r="H52" s="111">
        <v>20000</v>
      </c>
      <c r="I52" s="4">
        <v>20000</v>
      </c>
      <c r="J52" s="4">
        <v>0</v>
      </c>
      <c r="K52" s="4">
        <f t="shared" si="4"/>
        <v>20000</v>
      </c>
      <c r="L52" s="613" t="s">
        <v>764</v>
      </c>
      <c r="M52" s="627">
        <v>5</v>
      </c>
      <c r="N52" s="627">
        <v>5</v>
      </c>
      <c r="O52" s="627">
        <v>5</v>
      </c>
      <c r="P52" s="627">
        <v>5</v>
      </c>
      <c r="Q52" s="44">
        <v>14</v>
      </c>
      <c r="R52" s="45">
        <v>1401</v>
      </c>
      <c r="S52" s="311"/>
      <c r="AB52" s="318"/>
    </row>
    <row r="53" spans="1:28" s="9" customFormat="1" ht="102" x14ac:dyDescent="0.25">
      <c r="A53" s="782"/>
      <c r="B53" s="785"/>
      <c r="C53" s="739"/>
      <c r="D53" s="479">
        <v>1171</v>
      </c>
      <c r="E53" s="491" t="s">
        <v>264</v>
      </c>
      <c r="F53" s="155" t="s">
        <v>268</v>
      </c>
      <c r="G53" s="158">
        <v>3874323.28</v>
      </c>
      <c r="H53" s="158">
        <v>4695100</v>
      </c>
      <c r="I53" s="4">
        <v>4651000</v>
      </c>
      <c r="J53" s="4">
        <v>0</v>
      </c>
      <c r="K53" s="4">
        <f>I53+J53</f>
        <v>4651000</v>
      </c>
      <c r="L53" s="628" t="s">
        <v>315</v>
      </c>
      <c r="M53" s="614">
        <v>380</v>
      </c>
      <c r="N53" s="614">
        <v>390</v>
      </c>
      <c r="O53" s="614">
        <v>400</v>
      </c>
      <c r="P53" s="614">
        <v>410</v>
      </c>
      <c r="Q53" s="25">
        <v>14</v>
      </c>
      <c r="R53" s="26">
        <v>1401</v>
      </c>
      <c r="S53" s="322"/>
      <c r="AB53" s="318"/>
    </row>
    <row r="54" spans="1:28" s="9" customFormat="1" ht="51" x14ac:dyDescent="0.25">
      <c r="A54" s="782"/>
      <c r="B54" s="785"/>
      <c r="C54" s="739"/>
      <c r="D54" s="495">
        <v>1171</v>
      </c>
      <c r="E54" s="492"/>
      <c r="F54" s="490"/>
      <c r="G54" s="494"/>
      <c r="H54" s="494"/>
      <c r="I54" s="512"/>
      <c r="J54" s="512"/>
      <c r="K54" s="512"/>
      <c r="L54" s="625" t="s">
        <v>765</v>
      </c>
      <c r="M54" s="629">
        <v>2</v>
      </c>
      <c r="N54" s="629">
        <v>2</v>
      </c>
      <c r="O54" s="629">
        <v>2</v>
      </c>
      <c r="P54" s="629">
        <v>2</v>
      </c>
      <c r="Q54" s="485">
        <v>14</v>
      </c>
      <c r="R54" s="486">
        <v>1401</v>
      </c>
      <c r="S54" s="324"/>
      <c r="AB54" s="318"/>
    </row>
    <row r="55" spans="1:28" s="9" customFormat="1" ht="38.25" x14ac:dyDescent="0.25">
      <c r="A55" s="782"/>
      <c r="B55" s="785"/>
      <c r="C55" s="739"/>
      <c r="D55" s="480">
        <v>1171</v>
      </c>
      <c r="E55" s="493"/>
      <c r="F55" s="65"/>
      <c r="G55" s="111"/>
      <c r="H55" s="111"/>
      <c r="I55" s="3"/>
      <c r="J55" s="3"/>
      <c r="K55" s="3"/>
      <c r="L55" s="593" t="s">
        <v>317</v>
      </c>
      <c r="M55" s="630">
        <v>36</v>
      </c>
      <c r="N55" s="630">
        <v>36</v>
      </c>
      <c r="O55" s="630">
        <v>40</v>
      </c>
      <c r="P55" s="630">
        <v>42</v>
      </c>
      <c r="Q55" s="487">
        <v>14</v>
      </c>
      <c r="R55" s="488">
        <v>1401</v>
      </c>
      <c r="S55" s="489"/>
      <c r="AB55" s="318"/>
    </row>
    <row r="56" spans="1:28" s="9" customFormat="1" ht="15.75" thickBot="1" x14ac:dyDescent="0.3">
      <c r="A56" s="782"/>
      <c r="B56" s="785"/>
      <c r="C56" s="741"/>
      <c r="D56" s="584"/>
      <c r="E56" s="173"/>
      <c r="F56" s="174"/>
      <c r="G56" s="175"/>
      <c r="H56" s="175"/>
      <c r="I56" s="186"/>
      <c r="J56" s="186"/>
      <c r="K56" s="186"/>
      <c r="L56" s="631"/>
      <c r="M56" s="632"/>
      <c r="N56" s="632"/>
      <c r="O56" s="632"/>
      <c r="P56" s="632"/>
      <c r="Q56" s="176"/>
      <c r="R56" s="177"/>
      <c r="S56" s="585"/>
      <c r="AB56" s="318"/>
    </row>
    <row r="57" spans="1:28" s="9" customFormat="1" ht="15.75" thickTop="1" x14ac:dyDescent="0.25">
      <c r="A57" s="782"/>
      <c r="B57" s="785"/>
      <c r="C57" s="739" t="s">
        <v>74</v>
      </c>
      <c r="D57" s="198"/>
      <c r="E57" s="238"/>
      <c r="F57" s="239"/>
      <c r="G57" s="7"/>
      <c r="H57" s="7"/>
      <c r="I57" s="7"/>
      <c r="J57" s="7"/>
      <c r="K57" s="7"/>
      <c r="L57" s="31"/>
      <c r="M57" s="570"/>
      <c r="N57" s="570"/>
      <c r="O57" s="570"/>
      <c r="P57" s="570"/>
      <c r="Q57" s="39"/>
      <c r="R57" s="40"/>
      <c r="S57" s="311"/>
      <c r="AB57" s="318"/>
    </row>
    <row r="58" spans="1:28" s="9" customFormat="1" x14ac:dyDescent="0.25">
      <c r="A58" s="782"/>
      <c r="B58" s="785"/>
      <c r="C58" s="739"/>
      <c r="D58" s="482"/>
      <c r="E58" s="483"/>
      <c r="F58" s="20"/>
      <c r="G58" s="1"/>
      <c r="H58" s="1"/>
      <c r="I58" s="1"/>
      <c r="J58" s="1"/>
      <c r="K58" s="1"/>
      <c r="L58" s="20"/>
      <c r="M58" s="633"/>
      <c r="N58" s="633"/>
      <c r="O58" s="633"/>
      <c r="P58" s="633"/>
      <c r="Q58" s="21"/>
      <c r="R58" s="22"/>
      <c r="S58" s="484"/>
      <c r="AB58" s="318"/>
    </row>
    <row r="59" spans="1:28" s="9" customFormat="1" x14ac:dyDescent="0.25">
      <c r="A59" s="782"/>
      <c r="B59" s="785"/>
      <c r="C59" s="739"/>
      <c r="D59" s="480"/>
      <c r="E59" s="481"/>
      <c r="F59" s="41"/>
      <c r="G59" s="3"/>
      <c r="H59" s="3"/>
      <c r="I59" s="3"/>
      <c r="J59" s="3"/>
      <c r="K59" s="3"/>
      <c r="L59" s="41"/>
      <c r="M59" s="634"/>
      <c r="N59" s="634"/>
      <c r="O59" s="634"/>
      <c r="P59" s="634"/>
      <c r="Q59" s="44"/>
      <c r="R59" s="45"/>
      <c r="S59" s="311"/>
      <c r="AB59" s="318"/>
    </row>
    <row r="60" spans="1:28" s="9" customFormat="1" x14ac:dyDescent="0.25">
      <c r="A60" s="782"/>
      <c r="B60" s="785"/>
      <c r="C60" s="739"/>
      <c r="D60" s="476"/>
      <c r="E60" s="43"/>
      <c r="F60" s="41"/>
      <c r="G60" s="3"/>
      <c r="H60" s="3"/>
      <c r="I60" s="3"/>
      <c r="J60" s="3"/>
      <c r="K60" s="3"/>
      <c r="L60" s="41"/>
      <c r="M60" s="634"/>
      <c r="N60" s="634"/>
      <c r="O60" s="634"/>
      <c r="P60" s="634"/>
      <c r="Q60" s="44"/>
      <c r="R60" s="45"/>
      <c r="S60" s="311"/>
      <c r="AB60" s="318"/>
    </row>
    <row r="61" spans="1:28" s="9" customFormat="1" ht="15.75" thickBot="1" x14ac:dyDescent="0.3">
      <c r="A61" s="782"/>
      <c r="B61" s="785"/>
      <c r="C61" s="739"/>
      <c r="D61" s="476"/>
      <c r="E61" s="43"/>
      <c r="F61" s="41"/>
      <c r="G61" s="3"/>
      <c r="H61" s="3"/>
      <c r="I61" s="3"/>
      <c r="J61" s="3"/>
      <c r="K61" s="3"/>
      <c r="L61" s="41"/>
      <c r="M61" s="634"/>
      <c r="N61" s="634"/>
      <c r="O61" s="634"/>
      <c r="P61" s="634"/>
      <c r="Q61" s="44"/>
      <c r="R61" s="45"/>
      <c r="S61" s="312"/>
      <c r="AB61" s="318"/>
    </row>
    <row r="62" spans="1:28" s="9" customFormat="1" ht="21" thickTop="1" x14ac:dyDescent="0.25">
      <c r="A62" s="782"/>
      <c r="B62" s="785"/>
      <c r="C62" s="743" t="s">
        <v>75</v>
      </c>
      <c r="D62" s="198">
        <v>1172</v>
      </c>
      <c r="E62" s="178">
        <v>1172</v>
      </c>
      <c r="F62" s="179" t="s">
        <v>121</v>
      </c>
      <c r="G62" s="180">
        <f>SUM(G63:G69)</f>
        <v>1548567.7799999998</v>
      </c>
      <c r="H62" s="180">
        <f t="shared" ref="H62:K62" si="5">SUM(H63:H69)</f>
        <v>1272400</v>
      </c>
      <c r="I62" s="180">
        <f t="shared" si="5"/>
        <v>1500000</v>
      </c>
      <c r="J62" s="180">
        <f t="shared" si="5"/>
        <v>0</v>
      </c>
      <c r="K62" s="180">
        <f t="shared" si="5"/>
        <v>1500000</v>
      </c>
      <c r="L62" s="179"/>
      <c r="M62" s="568"/>
      <c r="N62" s="568"/>
      <c r="O62" s="568"/>
      <c r="P62" s="568"/>
      <c r="Q62" s="181">
        <v>14</v>
      </c>
      <c r="R62" s="182">
        <v>1401</v>
      </c>
      <c r="S62" s="403"/>
      <c r="AB62" s="318"/>
    </row>
    <row r="63" spans="1:28" s="9" customFormat="1" ht="38.25" x14ac:dyDescent="0.25">
      <c r="A63" s="782"/>
      <c r="B63" s="785"/>
      <c r="C63" s="739"/>
      <c r="D63" s="206">
        <v>1172</v>
      </c>
      <c r="E63" s="245" t="s">
        <v>270</v>
      </c>
      <c r="F63" s="243" t="s">
        <v>271</v>
      </c>
      <c r="G63" s="247">
        <v>794363.07</v>
      </c>
      <c r="H63" s="247">
        <v>899900</v>
      </c>
      <c r="I63" s="4">
        <v>1000000</v>
      </c>
      <c r="J63" s="4">
        <v>0</v>
      </c>
      <c r="K63" s="4">
        <f>I63+J63</f>
        <v>1000000</v>
      </c>
      <c r="L63" s="613" t="s">
        <v>311</v>
      </c>
      <c r="M63" s="614">
        <v>15</v>
      </c>
      <c r="N63" s="614">
        <v>15</v>
      </c>
      <c r="O63" s="614">
        <v>15</v>
      </c>
      <c r="P63" s="614">
        <v>17</v>
      </c>
      <c r="Q63" s="248">
        <v>14</v>
      </c>
      <c r="R63" s="249">
        <v>1401</v>
      </c>
      <c r="S63" s="323"/>
      <c r="AB63" s="318"/>
    </row>
    <row r="64" spans="1:28" s="9" customFormat="1" ht="38.25" x14ac:dyDescent="0.25">
      <c r="A64" s="782"/>
      <c r="B64" s="785"/>
      <c r="C64" s="739"/>
      <c r="D64" s="206">
        <v>1172</v>
      </c>
      <c r="E64" s="245"/>
      <c r="F64" s="243"/>
      <c r="G64" s="247"/>
      <c r="H64" s="247"/>
      <c r="I64" s="512"/>
      <c r="J64" s="512"/>
      <c r="K64" s="512"/>
      <c r="L64" s="625" t="s">
        <v>312</v>
      </c>
      <c r="M64" s="629">
        <v>104</v>
      </c>
      <c r="N64" s="629">
        <v>110</v>
      </c>
      <c r="O64" s="629">
        <v>115</v>
      </c>
      <c r="P64" s="629">
        <v>120</v>
      </c>
      <c r="Q64" s="309">
        <v>14</v>
      </c>
      <c r="R64" s="310">
        <v>1401</v>
      </c>
      <c r="S64" s="324"/>
      <c r="AB64" s="318"/>
    </row>
    <row r="65" spans="1:28" s="9" customFormat="1" ht="20.25" x14ac:dyDescent="0.25">
      <c r="A65" s="782"/>
      <c r="B65" s="785"/>
      <c r="C65" s="739"/>
      <c r="D65" s="206">
        <v>1172</v>
      </c>
      <c r="E65" s="245"/>
      <c r="F65" s="246"/>
      <c r="G65" s="247"/>
      <c r="H65" s="247"/>
      <c r="I65" s="512"/>
      <c r="J65" s="512"/>
      <c r="K65" s="512"/>
      <c r="L65" s="635" t="s">
        <v>766</v>
      </c>
      <c r="M65" s="636">
        <v>15145</v>
      </c>
      <c r="N65" s="636">
        <v>15150</v>
      </c>
      <c r="O65" s="636">
        <v>15165</v>
      </c>
      <c r="P65" s="636">
        <v>15170</v>
      </c>
      <c r="Q65" s="309">
        <v>14</v>
      </c>
      <c r="R65" s="310">
        <v>1401</v>
      </c>
      <c r="S65" s="324"/>
      <c r="AB65" s="318"/>
    </row>
    <row r="66" spans="1:28" s="9" customFormat="1" ht="20.25" x14ac:dyDescent="0.25">
      <c r="A66" s="782"/>
      <c r="B66" s="785"/>
      <c r="C66" s="739"/>
      <c r="D66" s="206">
        <v>1172</v>
      </c>
      <c r="E66" s="245"/>
      <c r="F66" s="246"/>
      <c r="G66" s="247"/>
      <c r="H66" s="247"/>
      <c r="I66" s="512"/>
      <c r="J66" s="512"/>
      <c r="K66" s="512"/>
      <c r="L66" s="635" t="s">
        <v>767</v>
      </c>
      <c r="M66" s="629">
        <v>389</v>
      </c>
      <c r="N66" s="629">
        <v>395</v>
      </c>
      <c r="O66" s="629">
        <v>400</v>
      </c>
      <c r="P66" s="629">
        <v>410</v>
      </c>
      <c r="Q66" s="309">
        <v>14</v>
      </c>
      <c r="R66" s="310">
        <v>1401</v>
      </c>
      <c r="S66" s="324"/>
      <c r="AB66" s="318"/>
    </row>
    <row r="67" spans="1:28" s="9" customFormat="1" ht="20.25" x14ac:dyDescent="0.25">
      <c r="A67" s="782"/>
      <c r="B67" s="785"/>
      <c r="C67" s="739"/>
      <c r="D67" s="206">
        <v>1172</v>
      </c>
      <c r="E67" s="245"/>
      <c r="F67" s="246"/>
      <c r="G67" s="247"/>
      <c r="H67" s="247"/>
      <c r="I67" s="512"/>
      <c r="J67" s="512"/>
      <c r="K67" s="512"/>
      <c r="L67" s="635" t="s">
        <v>768</v>
      </c>
      <c r="M67" s="629">
        <v>748</v>
      </c>
      <c r="N67" s="629">
        <v>755</v>
      </c>
      <c r="O67" s="629">
        <v>765</v>
      </c>
      <c r="P67" s="629">
        <v>775</v>
      </c>
      <c r="Q67" s="309">
        <v>14</v>
      </c>
      <c r="R67" s="310">
        <v>1401</v>
      </c>
      <c r="S67" s="324"/>
      <c r="AB67" s="318"/>
    </row>
    <row r="68" spans="1:28" s="9" customFormat="1" ht="20.25" x14ac:dyDescent="0.25">
      <c r="A68" s="782"/>
      <c r="B68" s="785"/>
      <c r="C68" s="739"/>
      <c r="D68" s="476">
        <v>1172</v>
      </c>
      <c r="E68" s="231"/>
      <c r="F68" s="232"/>
      <c r="G68" s="114"/>
      <c r="H68" s="114"/>
      <c r="I68" s="512"/>
      <c r="J68" s="512"/>
      <c r="K68" s="512"/>
      <c r="L68" s="637" t="s">
        <v>769</v>
      </c>
      <c r="M68" s="630">
        <v>2</v>
      </c>
      <c r="N68" s="630">
        <v>2</v>
      </c>
      <c r="O68" s="630">
        <v>2</v>
      </c>
      <c r="P68" s="630">
        <v>2</v>
      </c>
      <c r="Q68" s="233">
        <v>14</v>
      </c>
      <c r="R68" s="234">
        <v>1401</v>
      </c>
      <c r="S68" s="311"/>
      <c r="AB68" s="318"/>
    </row>
    <row r="69" spans="1:28" s="9" customFormat="1" ht="21" thickBot="1" x14ac:dyDescent="0.3">
      <c r="A69" s="782"/>
      <c r="B69" s="785"/>
      <c r="C69" s="741"/>
      <c r="D69" s="201">
        <v>1172</v>
      </c>
      <c r="E69" s="168" t="s">
        <v>273</v>
      </c>
      <c r="F69" s="195" t="s">
        <v>274</v>
      </c>
      <c r="G69" s="170">
        <v>754204.71</v>
      </c>
      <c r="H69" s="170">
        <v>372500</v>
      </c>
      <c r="I69" s="170">
        <v>500000</v>
      </c>
      <c r="J69" s="170">
        <v>0</v>
      </c>
      <c r="K69" s="170">
        <f>I69+J69</f>
        <v>500000</v>
      </c>
      <c r="L69" s="638" t="s">
        <v>770</v>
      </c>
      <c r="M69" s="621">
        <v>36</v>
      </c>
      <c r="N69" s="621">
        <v>36</v>
      </c>
      <c r="O69" s="621">
        <v>40</v>
      </c>
      <c r="P69" s="621">
        <v>42</v>
      </c>
      <c r="Q69" s="171">
        <v>14</v>
      </c>
      <c r="R69" s="172">
        <v>1401</v>
      </c>
      <c r="S69" s="721"/>
      <c r="AB69" s="318"/>
    </row>
    <row r="70" spans="1:28" s="9" customFormat="1" ht="21" thickTop="1" x14ac:dyDescent="0.25">
      <c r="A70" s="782"/>
      <c r="B70" s="785"/>
      <c r="C70" s="739" t="s">
        <v>76</v>
      </c>
      <c r="D70" s="476">
        <v>1172</v>
      </c>
      <c r="E70" s="30">
        <v>1172</v>
      </c>
      <c r="F70" s="118" t="s">
        <v>121</v>
      </c>
      <c r="G70" s="7">
        <f>G71</f>
        <v>110000</v>
      </c>
      <c r="H70" s="7">
        <f t="shared" ref="H70:K70" si="6">H71</f>
        <v>95500</v>
      </c>
      <c r="I70" s="7">
        <f t="shared" si="6"/>
        <v>110000</v>
      </c>
      <c r="J70" s="7">
        <f t="shared" si="6"/>
        <v>0</v>
      </c>
      <c r="K70" s="7">
        <f t="shared" si="6"/>
        <v>110000</v>
      </c>
      <c r="L70" s="31"/>
      <c r="M70" s="570"/>
      <c r="N70" s="570"/>
      <c r="O70" s="570"/>
      <c r="P70" s="570"/>
      <c r="Q70" s="39">
        <v>14</v>
      </c>
      <c r="R70" s="40">
        <v>1401</v>
      </c>
      <c r="S70" s="311"/>
      <c r="AB70" s="318"/>
    </row>
    <row r="71" spans="1:28" s="9" customFormat="1" ht="38.25" x14ac:dyDescent="0.25">
      <c r="A71" s="782"/>
      <c r="B71" s="785"/>
      <c r="C71" s="739"/>
      <c r="D71" s="476">
        <v>1172</v>
      </c>
      <c r="E71" s="216" t="s">
        <v>122</v>
      </c>
      <c r="F71" s="208" t="s">
        <v>123</v>
      </c>
      <c r="G71" s="113">
        <v>110000</v>
      </c>
      <c r="H71" s="113">
        <v>95500</v>
      </c>
      <c r="I71" s="1">
        <v>110000</v>
      </c>
      <c r="J71" s="1">
        <v>0</v>
      </c>
      <c r="K71" s="1">
        <f>I71+J71</f>
        <v>110000</v>
      </c>
      <c r="L71" s="623" t="s">
        <v>319</v>
      </c>
      <c r="M71" s="618">
        <v>2</v>
      </c>
      <c r="N71" s="618">
        <v>2</v>
      </c>
      <c r="O71" s="618">
        <v>2</v>
      </c>
      <c r="P71" s="618">
        <v>2</v>
      </c>
      <c r="Q71" s="219">
        <v>14</v>
      </c>
      <c r="R71" s="220">
        <v>1401</v>
      </c>
      <c r="S71" s="311"/>
      <c r="AB71" s="318"/>
    </row>
    <row r="72" spans="1:28" s="9" customFormat="1" ht="39" thickBot="1" x14ac:dyDescent="0.3">
      <c r="A72" s="782"/>
      <c r="B72" s="786"/>
      <c r="C72" s="741"/>
      <c r="D72" s="201">
        <v>1172</v>
      </c>
      <c r="E72" s="519" t="s">
        <v>270</v>
      </c>
      <c r="F72" s="520" t="s">
        <v>271</v>
      </c>
      <c r="G72" s="678"/>
      <c r="H72" s="678"/>
      <c r="I72" s="678"/>
      <c r="J72" s="678"/>
      <c r="K72" s="678"/>
      <c r="L72" s="638" t="s">
        <v>318</v>
      </c>
      <c r="M72" s="621">
        <v>0</v>
      </c>
      <c r="N72" s="621">
        <v>0</v>
      </c>
      <c r="O72" s="621">
        <v>1</v>
      </c>
      <c r="P72" s="621">
        <v>1</v>
      </c>
      <c r="Q72" s="679">
        <v>14</v>
      </c>
      <c r="R72" s="680">
        <v>1401</v>
      </c>
      <c r="S72" s="585"/>
      <c r="AB72" s="318"/>
    </row>
    <row r="73" spans="1:28" s="9" customFormat="1" ht="27.75" customHeight="1" thickTop="1" x14ac:dyDescent="0.25">
      <c r="A73" s="782"/>
      <c r="B73" s="785" t="s">
        <v>77</v>
      </c>
      <c r="C73" s="739" t="s">
        <v>78</v>
      </c>
      <c r="D73" s="476">
        <v>1070</v>
      </c>
      <c r="E73" s="30">
        <v>1075</v>
      </c>
      <c r="F73" s="31" t="s">
        <v>753</v>
      </c>
      <c r="G73" s="7">
        <f>G74</f>
        <v>0</v>
      </c>
      <c r="H73" s="7">
        <f t="shared" ref="H73:K73" si="7">H74</f>
        <v>3408750</v>
      </c>
      <c r="I73" s="7">
        <f t="shared" si="7"/>
        <v>1500000</v>
      </c>
      <c r="J73" s="7">
        <f t="shared" si="7"/>
        <v>0</v>
      </c>
      <c r="K73" s="7">
        <f t="shared" si="7"/>
        <v>1500000</v>
      </c>
      <c r="L73" s="31"/>
      <c r="M73" s="570"/>
      <c r="N73" s="570"/>
      <c r="O73" s="570"/>
      <c r="P73" s="570"/>
      <c r="Q73" s="39">
        <v>12</v>
      </c>
      <c r="R73" s="40">
        <v>1201</v>
      </c>
      <c r="S73" s="311"/>
      <c r="AB73" s="318"/>
    </row>
    <row r="74" spans="1:28" s="9" customFormat="1" ht="20.25" x14ac:dyDescent="0.25">
      <c r="A74" s="782"/>
      <c r="B74" s="785"/>
      <c r="C74" s="739"/>
      <c r="D74" s="199">
        <v>1070</v>
      </c>
      <c r="E74" s="303" t="s">
        <v>742</v>
      </c>
      <c r="F74" s="304" t="s">
        <v>162</v>
      </c>
      <c r="G74" s="67">
        <v>0</v>
      </c>
      <c r="H74" s="67">
        <v>3408750</v>
      </c>
      <c r="I74" s="67">
        <v>1500000</v>
      </c>
      <c r="J74" s="67">
        <v>0</v>
      </c>
      <c r="K74" s="67">
        <f>I74+J74</f>
        <v>1500000</v>
      </c>
      <c r="L74" s="639" t="s">
        <v>771</v>
      </c>
      <c r="M74" s="640">
        <v>1</v>
      </c>
      <c r="N74" s="640">
        <v>1</v>
      </c>
      <c r="O74" s="640">
        <v>1</v>
      </c>
      <c r="P74" s="640">
        <v>1</v>
      </c>
      <c r="Q74" s="305">
        <v>12</v>
      </c>
      <c r="R74" s="306">
        <v>1201</v>
      </c>
      <c r="S74" s="311"/>
      <c r="AB74" s="318"/>
    </row>
    <row r="75" spans="1:28" s="9" customFormat="1" ht="25.5" x14ac:dyDescent="0.25">
      <c r="A75" s="782"/>
      <c r="B75" s="785"/>
      <c r="C75" s="739"/>
      <c r="D75" s="476">
        <v>1160</v>
      </c>
      <c r="E75" s="30">
        <v>1160</v>
      </c>
      <c r="F75" s="118" t="s">
        <v>106</v>
      </c>
      <c r="G75" s="7">
        <f>SUM(G76:G81)</f>
        <v>1675734.46</v>
      </c>
      <c r="H75" s="7">
        <f t="shared" ref="H75:K75" si="8">SUM(H76:H81)</f>
        <v>1943050</v>
      </c>
      <c r="I75" s="7">
        <f t="shared" si="8"/>
        <v>1500000</v>
      </c>
      <c r="J75" s="7">
        <f t="shared" si="8"/>
        <v>0</v>
      </c>
      <c r="K75" s="7">
        <f t="shared" si="8"/>
        <v>1500000</v>
      </c>
      <c r="L75" s="7"/>
      <c r="M75" s="7"/>
      <c r="N75" s="7"/>
      <c r="O75" s="7"/>
      <c r="P75" s="7"/>
      <c r="Q75" s="39">
        <v>18</v>
      </c>
      <c r="R75" s="40">
        <v>1801</v>
      </c>
      <c r="S75" s="311"/>
      <c r="AB75" s="318"/>
    </row>
    <row r="76" spans="1:28" s="9" customFormat="1" ht="38.25" x14ac:dyDescent="0.25">
      <c r="A76" s="782"/>
      <c r="B76" s="785"/>
      <c r="C76" s="739"/>
      <c r="D76" s="199">
        <v>1160</v>
      </c>
      <c r="E76" s="46" t="s">
        <v>640</v>
      </c>
      <c r="F76" s="5" t="s">
        <v>757</v>
      </c>
      <c r="G76" s="5">
        <v>885125.71</v>
      </c>
      <c r="H76" s="5">
        <v>1050000</v>
      </c>
      <c r="I76" s="591">
        <v>1050000</v>
      </c>
      <c r="J76" s="591">
        <v>0</v>
      </c>
      <c r="K76" s="591">
        <f t="shared" ref="K76:K79" si="9">I76+J76</f>
        <v>1050000</v>
      </c>
      <c r="L76" s="641" t="s">
        <v>870</v>
      </c>
      <c r="M76" s="642">
        <v>112</v>
      </c>
      <c r="N76" s="642">
        <v>100</v>
      </c>
      <c r="O76" s="642">
        <v>90</v>
      </c>
      <c r="P76" s="642">
        <v>80</v>
      </c>
      <c r="Q76" s="120">
        <v>18</v>
      </c>
      <c r="R76" s="121">
        <v>1801</v>
      </c>
      <c r="S76" s="311"/>
      <c r="T76" s="9" t="s">
        <v>849</v>
      </c>
      <c r="AB76" s="318"/>
    </row>
    <row r="77" spans="1:28" s="9" customFormat="1" ht="25.5" x14ac:dyDescent="0.25">
      <c r="A77" s="782"/>
      <c r="B77" s="785"/>
      <c r="C77" s="739"/>
      <c r="D77" s="199">
        <v>1160</v>
      </c>
      <c r="E77" s="19" t="s">
        <v>686</v>
      </c>
      <c r="F77" s="1" t="s">
        <v>688</v>
      </c>
      <c r="G77" s="1">
        <v>501943.75</v>
      </c>
      <c r="H77" s="1">
        <v>199500</v>
      </c>
      <c r="I77" s="513">
        <v>150000</v>
      </c>
      <c r="J77" s="513">
        <v>0</v>
      </c>
      <c r="K77" s="513">
        <f t="shared" si="9"/>
        <v>150000</v>
      </c>
      <c r="L77" s="643" t="s">
        <v>760</v>
      </c>
      <c r="M77" s="644">
        <v>1</v>
      </c>
      <c r="N77" s="644">
        <v>1</v>
      </c>
      <c r="O77" s="644">
        <v>1</v>
      </c>
      <c r="P77" s="644">
        <v>1</v>
      </c>
      <c r="Q77" s="120">
        <v>18</v>
      </c>
      <c r="R77" s="121">
        <v>1801</v>
      </c>
      <c r="S77" s="311"/>
      <c r="AB77" s="318"/>
    </row>
    <row r="78" spans="1:28" s="9" customFormat="1" ht="25.5" x14ac:dyDescent="0.25">
      <c r="A78" s="782"/>
      <c r="B78" s="785"/>
      <c r="C78" s="739"/>
      <c r="D78" s="199">
        <v>1160</v>
      </c>
      <c r="E78" s="19" t="s">
        <v>687</v>
      </c>
      <c r="F78" s="1" t="s">
        <v>719</v>
      </c>
      <c r="G78" s="1">
        <v>288665</v>
      </c>
      <c r="H78" s="1">
        <v>193550</v>
      </c>
      <c r="I78" s="513">
        <v>100000</v>
      </c>
      <c r="J78" s="513">
        <v>0</v>
      </c>
      <c r="K78" s="513">
        <f t="shared" si="9"/>
        <v>100000</v>
      </c>
      <c r="L78" s="643" t="s">
        <v>760</v>
      </c>
      <c r="M78" s="644">
        <v>1</v>
      </c>
      <c r="N78" s="644">
        <v>1</v>
      </c>
      <c r="O78" s="644">
        <v>1</v>
      </c>
      <c r="P78" s="644">
        <v>1</v>
      </c>
      <c r="Q78" s="120">
        <v>18</v>
      </c>
      <c r="R78" s="121">
        <v>1801</v>
      </c>
      <c r="S78" s="311"/>
      <c r="AB78" s="318"/>
    </row>
    <row r="79" spans="1:28" s="9" customFormat="1" ht="26.25" thickBot="1" x14ac:dyDescent="0.3">
      <c r="A79" s="783"/>
      <c r="B79" s="786"/>
      <c r="C79" s="741"/>
      <c r="D79" s="201">
        <v>1160</v>
      </c>
      <c r="E79" s="194" t="s">
        <v>729</v>
      </c>
      <c r="F79" s="681" t="s">
        <v>758</v>
      </c>
      <c r="G79" s="681">
        <v>0</v>
      </c>
      <c r="H79" s="681">
        <v>500000</v>
      </c>
      <c r="I79" s="682">
        <v>200000</v>
      </c>
      <c r="J79" s="682">
        <v>0</v>
      </c>
      <c r="K79" s="682">
        <f t="shared" si="9"/>
        <v>200000</v>
      </c>
      <c r="L79" s="683" t="s">
        <v>760</v>
      </c>
      <c r="M79" s="684">
        <v>0</v>
      </c>
      <c r="N79" s="684">
        <v>1</v>
      </c>
      <c r="O79" s="684">
        <v>0</v>
      </c>
      <c r="P79" s="684">
        <v>0</v>
      </c>
      <c r="Q79" s="685">
        <v>18</v>
      </c>
      <c r="R79" s="686">
        <v>1801</v>
      </c>
      <c r="S79" s="585"/>
      <c r="T79" s="9" t="s">
        <v>849</v>
      </c>
      <c r="AB79" s="318"/>
    </row>
    <row r="80" spans="1:28" s="9" customFormat="1" ht="15.75" thickTop="1" x14ac:dyDescent="0.25">
      <c r="A80" s="782" t="s">
        <v>64</v>
      </c>
      <c r="B80" s="785" t="s">
        <v>77</v>
      </c>
      <c r="C80" s="739" t="s">
        <v>79</v>
      </c>
      <c r="D80" s="476"/>
      <c r="E80" s="30"/>
      <c r="F80" s="118"/>
      <c r="G80" s="70"/>
      <c r="H80" s="70"/>
      <c r="I80" s="70"/>
      <c r="J80" s="70"/>
      <c r="K80" s="70"/>
      <c r="L80" s="31"/>
      <c r="M80" s="570"/>
      <c r="N80" s="570"/>
      <c r="O80" s="570"/>
      <c r="P80" s="570"/>
      <c r="Q80" s="39"/>
      <c r="R80" s="40"/>
      <c r="S80" s="311"/>
      <c r="AB80" s="318"/>
    </row>
    <row r="81" spans="1:28" s="9" customFormat="1" x14ac:dyDescent="0.25">
      <c r="A81" s="782"/>
      <c r="B81" s="785"/>
      <c r="C81" s="739"/>
      <c r="D81" s="476"/>
      <c r="E81" s="231"/>
      <c r="F81" s="119"/>
      <c r="G81" s="207"/>
      <c r="H81" s="207"/>
      <c r="I81" s="564"/>
      <c r="J81" s="564"/>
      <c r="K81" s="564"/>
      <c r="L81" s="119"/>
      <c r="M81" s="645"/>
      <c r="N81" s="645"/>
      <c r="O81" s="645"/>
      <c r="P81" s="645"/>
      <c r="Q81" s="233"/>
      <c r="R81" s="234"/>
      <c r="S81" s="311"/>
      <c r="AB81" s="318"/>
    </row>
    <row r="82" spans="1:28" s="9" customFormat="1" x14ac:dyDescent="0.25">
      <c r="A82" s="782"/>
      <c r="B82" s="785"/>
      <c r="C82" s="739"/>
      <c r="D82" s="476"/>
      <c r="E82" s="231"/>
      <c r="F82" s="119"/>
      <c r="G82" s="207"/>
      <c r="H82" s="207"/>
      <c r="I82" s="590"/>
      <c r="J82" s="590"/>
      <c r="K82" s="590"/>
      <c r="L82" s="119"/>
      <c r="M82" s="646"/>
      <c r="N82" s="646"/>
      <c r="O82" s="646"/>
      <c r="P82" s="646"/>
      <c r="Q82" s="233"/>
      <c r="R82" s="234"/>
      <c r="S82" s="311"/>
      <c r="AB82" s="318"/>
    </row>
    <row r="83" spans="1:28" s="9" customFormat="1" x14ac:dyDescent="0.25">
      <c r="A83" s="782"/>
      <c r="B83" s="785"/>
      <c r="C83" s="739"/>
      <c r="D83" s="476"/>
      <c r="E83" s="30"/>
      <c r="F83" s="31"/>
      <c r="G83" s="70"/>
      <c r="H83" s="70"/>
      <c r="I83" s="70"/>
      <c r="J83" s="70"/>
      <c r="K83" s="70"/>
      <c r="L83" s="31"/>
      <c r="M83" s="570"/>
      <c r="N83" s="570"/>
      <c r="O83" s="570"/>
      <c r="P83" s="570"/>
      <c r="Q83" s="39"/>
      <c r="R83" s="40"/>
      <c r="S83" s="311"/>
      <c r="AB83" s="318"/>
    </row>
    <row r="84" spans="1:28" s="9" customFormat="1" x14ac:dyDescent="0.25">
      <c r="A84" s="782"/>
      <c r="B84" s="785"/>
      <c r="C84" s="739"/>
      <c r="D84" s="476"/>
      <c r="E84" s="30"/>
      <c r="F84" s="31"/>
      <c r="G84" s="70"/>
      <c r="H84" s="70"/>
      <c r="I84" s="70"/>
      <c r="J84" s="70"/>
      <c r="K84" s="70"/>
      <c r="L84" s="31"/>
      <c r="M84" s="570"/>
      <c r="N84" s="570"/>
      <c r="O84" s="570"/>
      <c r="P84" s="570"/>
      <c r="Q84" s="39"/>
      <c r="R84" s="40"/>
      <c r="S84" s="311"/>
      <c r="AB84" s="318"/>
    </row>
    <row r="85" spans="1:28" s="9" customFormat="1" ht="15.75" thickBot="1" x14ac:dyDescent="0.3">
      <c r="A85" s="782"/>
      <c r="B85" s="785"/>
      <c r="C85" s="741"/>
      <c r="D85" s="584"/>
      <c r="E85" s="184"/>
      <c r="F85" s="185"/>
      <c r="G85" s="186"/>
      <c r="H85" s="186"/>
      <c r="I85" s="186"/>
      <c r="J85" s="186"/>
      <c r="K85" s="186"/>
      <c r="L85" s="185"/>
      <c r="M85" s="647"/>
      <c r="N85" s="647"/>
      <c r="O85" s="647"/>
      <c r="P85" s="647"/>
      <c r="Q85" s="176"/>
      <c r="R85" s="177"/>
      <c r="S85" s="312"/>
      <c r="AB85" s="318"/>
    </row>
    <row r="86" spans="1:28" s="9" customFormat="1" ht="21" thickTop="1" x14ac:dyDescent="0.25">
      <c r="A86" s="782"/>
      <c r="B86" s="785"/>
      <c r="C86" s="739" t="s">
        <v>80</v>
      </c>
      <c r="D86" s="476">
        <v>1160</v>
      </c>
      <c r="E86" s="117"/>
      <c r="F86" s="118"/>
      <c r="G86" s="112"/>
      <c r="H86" s="112"/>
      <c r="I86" s="58"/>
      <c r="J86" s="58"/>
      <c r="K86" s="58"/>
      <c r="L86" s="41"/>
      <c r="M86" s="648"/>
      <c r="N86" s="648"/>
      <c r="O86" s="648"/>
      <c r="P86" s="648"/>
      <c r="Q86" s="44"/>
      <c r="R86" s="45"/>
      <c r="S86" s="311"/>
      <c r="AB86" s="318"/>
    </row>
    <row r="87" spans="1:28" s="9" customFormat="1" ht="20.25" x14ac:dyDescent="0.25">
      <c r="A87" s="782"/>
      <c r="B87" s="785"/>
      <c r="C87" s="739"/>
      <c r="D87" s="199">
        <v>1160</v>
      </c>
      <c r="E87" s="46"/>
      <c r="F87" s="47"/>
      <c r="G87" s="112"/>
      <c r="H87" s="112"/>
      <c r="I87" s="58"/>
      <c r="J87" s="58"/>
      <c r="K87" s="58"/>
      <c r="L87" s="41"/>
      <c r="M87" s="634"/>
      <c r="N87" s="634"/>
      <c r="O87" s="634"/>
      <c r="P87" s="634"/>
      <c r="Q87" s="44"/>
      <c r="R87" s="45"/>
      <c r="S87" s="311"/>
      <c r="AB87" s="318"/>
    </row>
    <row r="88" spans="1:28" s="9" customFormat="1" x14ac:dyDescent="0.25">
      <c r="A88" s="782"/>
      <c r="B88" s="785"/>
      <c r="C88" s="739"/>
      <c r="D88" s="476"/>
      <c r="E88" s="43"/>
      <c r="F88" s="41"/>
      <c r="G88" s="112"/>
      <c r="H88" s="112"/>
      <c r="I88" s="58"/>
      <c r="J88" s="58"/>
      <c r="K88" s="58"/>
      <c r="L88" s="41"/>
      <c r="M88" s="648"/>
      <c r="N88" s="648"/>
      <c r="O88" s="648"/>
      <c r="P88" s="648"/>
      <c r="Q88" s="44"/>
      <c r="R88" s="45"/>
      <c r="S88" s="311"/>
      <c r="AB88" s="318"/>
    </row>
    <row r="89" spans="1:28" s="9" customFormat="1" ht="15.75" thickBot="1" x14ac:dyDescent="0.3">
      <c r="A89" s="794"/>
      <c r="B89" s="797"/>
      <c r="C89" s="795"/>
      <c r="D89" s="203"/>
      <c r="E89" s="187"/>
      <c r="F89" s="188"/>
      <c r="G89" s="151"/>
      <c r="H89" s="151"/>
      <c r="I89" s="162"/>
      <c r="J89" s="162"/>
      <c r="K89" s="162"/>
      <c r="L89" s="188"/>
      <c r="M89" s="649"/>
      <c r="N89" s="649"/>
      <c r="O89" s="649"/>
      <c r="P89" s="649"/>
      <c r="Q89" s="152"/>
      <c r="R89" s="153"/>
      <c r="S89" s="404"/>
      <c r="AB89" s="318"/>
    </row>
    <row r="90" spans="1:28" s="9" customFormat="1" ht="21" customHeight="1" thickTop="1" x14ac:dyDescent="0.25">
      <c r="A90" s="801" t="s">
        <v>81</v>
      </c>
      <c r="B90" s="804" t="s">
        <v>82</v>
      </c>
      <c r="C90" s="807" t="s">
        <v>83</v>
      </c>
      <c r="D90" s="405">
        <v>1140</v>
      </c>
      <c r="E90" s="406">
        <v>1140</v>
      </c>
      <c r="F90" s="407" t="s">
        <v>112</v>
      </c>
      <c r="G90" s="408">
        <f>G91+G93</f>
        <v>4564714.2699999996</v>
      </c>
      <c r="H90" s="408">
        <f t="shared" ref="H90:K90" si="10">H91+H93</f>
        <v>4616247</v>
      </c>
      <c r="I90" s="408">
        <f t="shared" si="10"/>
        <v>5044100</v>
      </c>
      <c r="J90" s="408">
        <f t="shared" si="10"/>
        <v>0</v>
      </c>
      <c r="K90" s="408">
        <f t="shared" si="10"/>
        <v>5044100</v>
      </c>
      <c r="L90" s="407"/>
      <c r="M90" s="579"/>
      <c r="N90" s="579"/>
      <c r="O90" s="579"/>
      <c r="P90" s="579"/>
      <c r="Q90" s="409">
        <v>15</v>
      </c>
      <c r="R90" s="410">
        <v>1501</v>
      </c>
      <c r="S90" s="411"/>
      <c r="AB90" s="318"/>
    </row>
    <row r="91" spans="1:28" s="9" customFormat="1" ht="20.25" x14ac:dyDescent="0.25">
      <c r="A91" s="802"/>
      <c r="B91" s="805"/>
      <c r="C91" s="792"/>
      <c r="D91" s="206">
        <v>1140</v>
      </c>
      <c r="E91" s="242" t="s">
        <v>144</v>
      </c>
      <c r="F91" s="243" t="s">
        <v>145</v>
      </c>
      <c r="G91" s="364">
        <v>2793780.11</v>
      </c>
      <c r="H91" s="364">
        <v>3566247</v>
      </c>
      <c r="I91" s="514">
        <v>3994100</v>
      </c>
      <c r="J91" s="514">
        <v>0</v>
      </c>
      <c r="K91" s="514">
        <f>I91+J91</f>
        <v>3994100</v>
      </c>
      <c r="L91" s="628" t="s">
        <v>772</v>
      </c>
      <c r="M91" s="624">
        <v>48</v>
      </c>
      <c r="N91" s="624">
        <v>48</v>
      </c>
      <c r="O91" s="624">
        <v>48</v>
      </c>
      <c r="P91" s="624">
        <v>48</v>
      </c>
      <c r="Q91" s="347">
        <v>15</v>
      </c>
      <c r="R91" s="331">
        <v>1502</v>
      </c>
      <c r="S91" s="720" t="s">
        <v>625</v>
      </c>
      <c r="AB91" s="318"/>
    </row>
    <row r="92" spans="1:28" s="9" customFormat="1" ht="20.25" x14ac:dyDescent="0.25">
      <c r="A92" s="802"/>
      <c r="B92" s="805"/>
      <c r="C92" s="792"/>
      <c r="D92" s="476">
        <v>1140</v>
      </c>
      <c r="E92" s="57"/>
      <c r="F92" s="119"/>
      <c r="G92" s="365"/>
      <c r="H92" s="365"/>
      <c r="I92" s="365"/>
      <c r="J92" s="365"/>
      <c r="K92" s="365"/>
      <c r="L92" s="650" t="s">
        <v>773</v>
      </c>
      <c r="M92" s="651">
        <v>9</v>
      </c>
      <c r="N92" s="651">
        <v>9</v>
      </c>
      <c r="O92" s="651">
        <v>9</v>
      </c>
      <c r="P92" s="651">
        <v>9</v>
      </c>
      <c r="Q92" s="348">
        <v>15</v>
      </c>
      <c r="R92" s="332">
        <v>1503</v>
      </c>
      <c r="S92" s="311" t="s">
        <v>626</v>
      </c>
      <c r="AB92" s="318"/>
    </row>
    <row r="93" spans="1:28" s="9" customFormat="1" ht="20.25" x14ac:dyDescent="0.25">
      <c r="A93" s="802"/>
      <c r="B93" s="805"/>
      <c r="C93" s="792"/>
      <c r="D93" s="476">
        <v>1140</v>
      </c>
      <c r="E93" s="57" t="s">
        <v>286</v>
      </c>
      <c r="F93" s="119" t="s">
        <v>287</v>
      </c>
      <c r="G93" s="365">
        <v>1770934.16</v>
      </c>
      <c r="H93" s="365">
        <v>1050000</v>
      </c>
      <c r="I93" s="515">
        <v>1050000</v>
      </c>
      <c r="J93" s="515">
        <v>0</v>
      </c>
      <c r="K93" s="515">
        <f>I93+J93</f>
        <v>1050000</v>
      </c>
      <c r="L93" s="623" t="s">
        <v>774</v>
      </c>
      <c r="M93" s="618">
        <v>994</v>
      </c>
      <c r="N93" s="618">
        <v>994</v>
      </c>
      <c r="O93" s="618">
        <v>1000</v>
      </c>
      <c r="P93" s="618">
        <v>1000</v>
      </c>
      <c r="Q93" s="348">
        <v>15</v>
      </c>
      <c r="R93" s="332">
        <v>1502</v>
      </c>
      <c r="S93" s="311" t="s">
        <v>625</v>
      </c>
      <c r="AB93" s="318"/>
    </row>
    <row r="94" spans="1:28" s="9" customFormat="1" ht="26.25" customHeight="1" x14ac:dyDescent="0.25">
      <c r="A94" s="802"/>
      <c r="B94" s="805"/>
      <c r="C94" s="792"/>
      <c r="D94" s="476">
        <v>1200</v>
      </c>
      <c r="E94" s="117">
        <v>1200</v>
      </c>
      <c r="F94" s="118" t="s">
        <v>138</v>
      </c>
      <c r="G94" s="363">
        <f>SUM(G95:G96)</f>
        <v>27689169.199999999</v>
      </c>
      <c r="H94" s="363">
        <f>SUM(H95:H96)</f>
        <v>23835520</v>
      </c>
      <c r="I94" s="363">
        <f>SUM(I95:I96)</f>
        <v>29920000</v>
      </c>
      <c r="J94" s="363">
        <f>SUM(J95:J96)</f>
        <v>0</v>
      </c>
      <c r="K94" s="363">
        <f>SUM(K95:K96)</f>
        <v>29920000</v>
      </c>
      <c r="L94" s="118"/>
      <c r="M94" s="566"/>
      <c r="N94" s="566"/>
      <c r="O94" s="566"/>
      <c r="P94" s="566"/>
      <c r="Q94" s="346">
        <v>15</v>
      </c>
      <c r="R94" s="330">
        <v>1501</v>
      </c>
      <c r="S94" s="311"/>
      <c r="AB94" s="318"/>
    </row>
    <row r="95" spans="1:28" s="9" customFormat="1" ht="25.5" x14ac:dyDescent="0.25">
      <c r="A95" s="802"/>
      <c r="B95" s="805"/>
      <c r="C95" s="792"/>
      <c r="D95" s="199">
        <v>1200</v>
      </c>
      <c r="E95" s="240" t="s">
        <v>306</v>
      </c>
      <c r="F95" s="208" t="s">
        <v>139</v>
      </c>
      <c r="G95" s="366">
        <v>1101892.06</v>
      </c>
      <c r="H95" s="366">
        <v>1320520</v>
      </c>
      <c r="I95" s="514">
        <v>1470000</v>
      </c>
      <c r="J95" s="514">
        <v>0</v>
      </c>
      <c r="K95" s="514">
        <f t="shared" ref="K95:K96" si="11">I95+J95</f>
        <v>1470000</v>
      </c>
      <c r="L95" s="628" t="s">
        <v>775</v>
      </c>
      <c r="M95" s="624">
        <v>105</v>
      </c>
      <c r="N95" s="624">
        <v>110</v>
      </c>
      <c r="O95" s="624">
        <v>110</v>
      </c>
      <c r="P95" s="624">
        <v>110</v>
      </c>
      <c r="Q95" s="347">
        <v>15</v>
      </c>
      <c r="R95" s="331">
        <v>1501</v>
      </c>
      <c r="S95" s="322"/>
      <c r="AB95" s="318"/>
    </row>
    <row r="96" spans="1:28" s="9" customFormat="1" ht="25.5" x14ac:dyDescent="0.25">
      <c r="A96" s="802"/>
      <c r="B96" s="805"/>
      <c r="C96" s="792"/>
      <c r="D96" s="476">
        <v>1200</v>
      </c>
      <c r="E96" s="57" t="s">
        <v>140</v>
      </c>
      <c r="F96" s="119" t="s">
        <v>141</v>
      </c>
      <c r="G96" s="365">
        <v>26587277.140000001</v>
      </c>
      <c r="H96" s="365">
        <v>22515000</v>
      </c>
      <c r="I96" s="515">
        <v>28450000</v>
      </c>
      <c r="J96" s="515">
        <v>0</v>
      </c>
      <c r="K96" s="515">
        <f t="shared" si="11"/>
        <v>28450000</v>
      </c>
      <c r="L96" s="623" t="s">
        <v>776</v>
      </c>
      <c r="M96" s="618">
        <v>4800</v>
      </c>
      <c r="N96" s="618">
        <v>4820</v>
      </c>
      <c r="O96" s="618">
        <v>4820</v>
      </c>
      <c r="P96" s="618">
        <v>4820</v>
      </c>
      <c r="Q96" s="350">
        <v>15</v>
      </c>
      <c r="R96" s="335">
        <v>1501</v>
      </c>
      <c r="S96" s="311"/>
      <c r="AB96" s="318"/>
    </row>
    <row r="97" spans="1:28" s="9" customFormat="1" ht="26.25" customHeight="1" x14ac:dyDescent="0.25">
      <c r="A97" s="802"/>
      <c r="B97" s="805"/>
      <c r="C97" s="792"/>
      <c r="D97" s="476">
        <v>1210</v>
      </c>
      <c r="E97" s="117">
        <v>1210</v>
      </c>
      <c r="F97" s="118" t="s">
        <v>119</v>
      </c>
      <c r="G97" s="363">
        <f>SUM(G98:G108)</f>
        <v>3576871.0699999994</v>
      </c>
      <c r="H97" s="363">
        <f t="shared" ref="H97:K97" si="12">SUM(H98:H108)</f>
        <v>3574300</v>
      </c>
      <c r="I97" s="363">
        <f t="shared" si="12"/>
        <v>4572000</v>
      </c>
      <c r="J97" s="363">
        <f t="shared" si="12"/>
        <v>0</v>
      </c>
      <c r="K97" s="363">
        <f t="shared" si="12"/>
        <v>4572000</v>
      </c>
      <c r="L97" s="118"/>
      <c r="M97" s="566"/>
      <c r="N97" s="566"/>
      <c r="O97" s="566"/>
      <c r="P97" s="566"/>
      <c r="Q97" s="346">
        <v>15</v>
      </c>
      <c r="R97" s="330">
        <v>1501</v>
      </c>
      <c r="S97" s="311"/>
      <c r="AB97" s="318"/>
    </row>
    <row r="98" spans="1:28" s="9" customFormat="1" ht="20.25" x14ac:dyDescent="0.25">
      <c r="A98" s="802"/>
      <c r="B98" s="805"/>
      <c r="C98" s="792"/>
      <c r="D98" s="199">
        <v>1210</v>
      </c>
      <c r="E98" s="240" t="s">
        <v>288</v>
      </c>
      <c r="F98" s="208" t="s">
        <v>289</v>
      </c>
      <c r="G98" s="366">
        <v>50000</v>
      </c>
      <c r="H98" s="366">
        <v>50000</v>
      </c>
      <c r="I98" s="515">
        <v>50000</v>
      </c>
      <c r="J98" s="515">
        <v>0</v>
      </c>
      <c r="K98" s="515">
        <f t="shared" ref="K98:K101" si="13">I98+J98</f>
        <v>50000</v>
      </c>
      <c r="L98" s="623" t="s">
        <v>777</v>
      </c>
      <c r="M98" s="618">
        <v>10</v>
      </c>
      <c r="N98" s="618">
        <v>10</v>
      </c>
      <c r="O98" s="618">
        <v>10</v>
      </c>
      <c r="P98" s="618">
        <v>10</v>
      </c>
      <c r="Q98" s="350">
        <v>15</v>
      </c>
      <c r="R98" s="335">
        <v>1501</v>
      </c>
      <c r="S98" s="311"/>
      <c r="AB98" s="318"/>
    </row>
    <row r="99" spans="1:28" s="9" customFormat="1" ht="20.25" x14ac:dyDescent="0.25">
      <c r="A99" s="802"/>
      <c r="B99" s="805"/>
      <c r="C99" s="792"/>
      <c r="D99" s="199">
        <v>1210</v>
      </c>
      <c r="E99" s="240" t="s">
        <v>290</v>
      </c>
      <c r="F99" s="208" t="s">
        <v>291</v>
      </c>
      <c r="G99" s="366">
        <v>107000</v>
      </c>
      <c r="H99" s="366">
        <v>100000</v>
      </c>
      <c r="I99" s="515">
        <v>200000</v>
      </c>
      <c r="J99" s="515">
        <v>0</v>
      </c>
      <c r="K99" s="515">
        <f t="shared" si="13"/>
        <v>200000</v>
      </c>
      <c r="L99" s="623" t="s">
        <v>778</v>
      </c>
      <c r="M99" s="618">
        <v>5</v>
      </c>
      <c r="N99" s="618">
        <v>5</v>
      </c>
      <c r="O99" s="618">
        <v>5</v>
      </c>
      <c r="P99" s="618">
        <v>5</v>
      </c>
      <c r="Q99" s="350">
        <v>15</v>
      </c>
      <c r="R99" s="335">
        <v>1501</v>
      </c>
      <c r="S99" s="311"/>
      <c r="AB99" s="318"/>
    </row>
    <row r="100" spans="1:28" s="9" customFormat="1" ht="20.25" x14ac:dyDescent="0.25">
      <c r="A100" s="802"/>
      <c r="B100" s="805"/>
      <c r="C100" s="792"/>
      <c r="D100" s="206">
        <v>1210</v>
      </c>
      <c r="E100" s="242" t="s">
        <v>292</v>
      </c>
      <c r="F100" s="243" t="s">
        <v>293</v>
      </c>
      <c r="G100" s="364">
        <v>177000</v>
      </c>
      <c r="H100" s="364">
        <v>175000</v>
      </c>
      <c r="I100" s="515">
        <v>180000</v>
      </c>
      <c r="J100" s="515">
        <v>0</v>
      </c>
      <c r="K100" s="515">
        <f t="shared" si="13"/>
        <v>180000</v>
      </c>
      <c r="L100" s="623" t="s">
        <v>778</v>
      </c>
      <c r="M100" s="618">
        <v>6</v>
      </c>
      <c r="N100" s="618">
        <v>6</v>
      </c>
      <c r="O100" s="618">
        <v>6</v>
      </c>
      <c r="P100" s="618">
        <v>6</v>
      </c>
      <c r="Q100" s="349">
        <v>15</v>
      </c>
      <c r="R100" s="333">
        <v>1501</v>
      </c>
      <c r="S100" s="311"/>
      <c r="AB100" s="318"/>
    </row>
    <row r="101" spans="1:28" s="9" customFormat="1" ht="38.25" x14ac:dyDescent="0.25">
      <c r="A101" s="802"/>
      <c r="B101" s="805"/>
      <c r="C101" s="792"/>
      <c r="D101" s="718">
        <v>1210</v>
      </c>
      <c r="E101" s="222" t="s">
        <v>124</v>
      </c>
      <c r="F101" s="223" t="s">
        <v>125</v>
      </c>
      <c r="G101" s="367">
        <v>679555.05</v>
      </c>
      <c r="H101" s="367">
        <v>317300</v>
      </c>
      <c r="I101" s="722">
        <v>585000</v>
      </c>
      <c r="J101" s="722">
        <v>0</v>
      </c>
      <c r="K101" s="722">
        <f t="shared" si="13"/>
        <v>585000</v>
      </c>
      <c r="L101" s="652" t="s">
        <v>779</v>
      </c>
      <c r="M101" s="653">
        <v>3420</v>
      </c>
      <c r="N101" s="624">
        <v>3440</v>
      </c>
      <c r="O101" s="624">
        <v>3450</v>
      </c>
      <c r="P101" s="624">
        <v>3450</v>
      </c>
      <c r="Q101" s="347">
        <v>15</v>
      </c>
      <c r="R101" s="331" t="s">
        <v>128</v>
      </c>
      <c r="S101" s="311" t="s">
        <v>635</v>
      </c>
      <c r="AB101" s="318"/>
    </row>
    <row r="102" spans="1:28" s="9" customFormat="1" ht="39" customHeight="1" x14ac:dyDescent="0.25">
      <c r="A102" s="802"/>
      <c r="B102" s="805"/>
      <c r="C102" s="792"/>
      <c r="D102" s="206">
        <v>1210</v>
      </c>
      <c r="E102" s="242"/>
      <c r="F102" s="243"/>
      <c r="G102" s="244"/>
      <c r="H102" s="244"/>
      <c r="I102" s="512"/>
      <c r="J102" s="512"/>
      <c r="K102" s="512"/>
      <c r="L102" s="654" t="s">
        <v>780</v>
      </c>
      <c r="M102" s="636">
        <v>820</v>
      </c>
      <c r="N102" s="636">
        <v>830</v>
      </c>
      <c r="O102" s="636">
        <v>830</v>
      </c>
      <c r="P102" s="636">
        <v>830</v>
      </c>
      <c r="Q102" s="518">
        <v>15</v>
      </c>
      <c r="R102" s="334" t="s">
        <v>128</v>
      </c>
      <c r="S102" s="311" t="s">
        <v>635</v>
      </c>
      <c r="AB102" s="318"/>
    </row>
    <row r="103" spans="1:28" s="9" customFormat="1" ht="38.25" x14ac:dyDescent="0.25">
      <c r="A103" s="802"/>
      <c r="B103" s="805"/>
      <c r="C103" s="792"/>
      <c r="D103" s="476">
        <v>1210</v>
      </c>
      <c r="E103" s="57"/>
      <c r="F103" s="119"/>
      <c r="G103" s="207"/>
      <c r="H103" s="207"/>
      <c r="I103" s="207"/>
      <c r="J103" s="207"/>
      <c r="K103" s="207"/>
      <c r="L103" s="3" t="s">
        <v>781</v>
      </c>
      <c r="M103" s="655">
        <v>235</v>
      </c>
      <c r="N103" s="655">
        <v>240</v>
      </c>
      <c r="O103" s="655">
        <v>240</v>
      </c>
      <c r="P103" s="655">
        <v>245</v>
      </c>
      <c r="Q103" s="221">
        <v>15</v>
      </c>
      <c r="R103" s="332" t="s">
        <v>128</v>
      </c>
      <c r="S103" s="311" t="s">
        <v>635</v>
      </c>
      <c r="AB103" s="318"/>
    </row>
    <row r="104" spans="1:28" s="9" customFormat="1" ht="20.25" x14ac:dyDescent="0.25">
      <c r="A104" s="802"/>
      <c r="B104" s="805"/>
      <c r="C104" s="792"/>
      <c r="D104" s="199">
        <v>1210</v>
      </c>
      <c r="E104" s="240" t="s">
        <v>294</v>
      </c>
      <c r="F104" s="208" t="s">
        <v>295</v>
      </c>
      <c r="G104" s="366">
        <v>30000</v>
      </c>
      <c r="H104" s="366">
        <v>30000</v>
      </c>
      <c r="I104" s="515">
        <v>30000</v>
      </c>
      <c r="J104" s="515">
        <v>0</v>
      </c>
      <c r="K104" s="515">
        <f t="shared" ref="K104:K108" si="14">I104+J104</f>
        <v>30000</v>
      </c>
      <c r="L104" s="623" t="s">
        <v>782</v>
      </c>
      <c r="M104" s="618">
        <v>2</v>
      </c>
      <c r="N104" s="618">
        <v>2</v>
      </c>
      <c r="O104" s="618">
        <v>3</v>
      </c>
      <c r="P104" s="618">
        <v>3</v>
      </c>
      <c r="Q104" s="350">
        <v>15</v>
      </c>
      <c r="R104" s="335">
        <v>1501</v>
      </c>
      <c r="S104" s="484"/>
      <c r="AB104" s="318"/>
    </row>
    <row r="105" spans="1:28" s="9" customFormat="1" ht="27" customHeight="1" x14ac:dyDescent="0.25">
      <c r="A105" s="802"/>
      <c r="B105" s="805"/>
      <c r="C105" s="792"/>
      <c r="D105" s="476">
        <v>1210</v>
      </c>
      <c r="E105" s="57" t="s">
        <v>296</v>
      </c>
      <c r="F105" s="119" t="s">
        <v>297</v>
      </c>
      <c r="G105" s="365">
        <v>10000</v>
      </c>
      <c r="H105" s="365">
        <v>2000</v>
      </c>
      <c r="I105" s="517">
        <v>2000</v>
      </c>
      <c r="J105" s="517">
        <v>0</v>
      </c>
      <c r="K105" s="517">
        <f t="shared" si="14"/>
        <v>2000</v>
      </c>
      <c r="L105" s="656" t="s">
        <v>783</v>
      </c>
      <c r="M105" s="634">
        <v>1</v>
      </c>
      <c r="N105" s="634">
        <v>1</v>
      </c>
      <c r="O105" s="634">
        <v>1</v>
      </c>
      <c r="P105" s="634">
        <v>1</v>
      </c>
      <c r="Q105" s="348">
        <v>15</v>
      </c>
      <c r="R105" s="332">
        <v>1501</v>
      </c>
      <c r="S105" s="311"/>
      <c r="AB105" s="318"/>
    </row>
    <row r="106" spans="1:28" s="9" customFormat="1" ht="25.5" x14ac:dyDescent="0.25">
      <c r="A106" s="802"/>
      <c r="B106" s="805"/>
      <c r="C106" s="792"/>
      <c r="D106" s="476">
        <v>1210</v>
      </c>
      <c r="E106" s="57" t="s">
        <v>142</v>
      </c>
      <c r="F106" s="119" t="s">
        <v>143</v>
      </c>
      <c r="G106" s="365">
        <v>1810903.71</v>
      </c>
      <c r="H106" s="365">
        <v>1800000</v>
      </c>
      <c r="I106" s="515">
        <v>2425000</v>
      </c>
      <c r="J106" s="515">
        <v>0</v>
      </c>
      <c r="K106" s="515">
        <f t="shared" si="14"/>
        <v>2425000</v>
      </c>
      <c r="L106" s="623" t="s">
        <v>784</v>
      </c>
      <c r="M106" s="618">
        <v>45</v>
      </c>
      <c r="N106" s="618">
        <v>45</v>
      </c>
      <c r="O106" s="618">
        <v>45</v>
      </c>
      <c r="P106" s="618">
        <v>45</v>
      </c>
      <c r="Q106" s="348">
        <v>15</v>
      </c>
      <c r="R106" s="332" t="s">
        <v>120</v>
      </c>
      <c r="S106" s="311" t="s">
        <v>635</v>
      </c>
      <c r="AB106" s="318"/>
    </row>
    <row r="107" spans="1:28" s="9" customFormat="1" ht="20.25" x14ac:dyDescent="0.25">
      <c r="A107" s="802"/>
      <c r="B107" s="805"/>
      <c r="C107" s="792"/>
      <c r="D107" s="476">
        <v>1210</v>
      </c>
      <c r="E107" s="57" t="s">
        <v>126</v>
      </c>
      <c r="F107" s="119" t="s">
        <v>127</v>
      </c>
      <c r="G107" s="365">
        <v>583272.76</v>
      </c>
      <c r="H107" s="365">
        <v>950000</v>
      </c>
      <c r="I107" s="515">
        <v>950000</v>
      </c>
      <c r="J107" s="515">
        <v>0</v>
      </c>
      <c r="K107" s="515">
        <f t="shared" si="14"/>
        <v>950000</v>
      </c>
      <c r="L107" s="623" t="s">
        <v>785</v>
      </c>
      <c r="M107" s="618">
        <v>20</v>
      </c>
      <c r="N107" s="618">
        <v>20</v>
      </c>
      <c r="O107" s="618">
        <v>22</v>
      </c>
      <c r="P107" s="618">
        <v>22</v>
      </c>
      <c r="Q107" s="348">
        <v>15</v>
      </c>
      <c r="R107" s="332">
        <v>1502</v>
      </c>
      <c r="S107" s="311" t="s">
        <v>625</v>
      </c>
      <c r="AB107" s="318"/>
    </row>
    <row r="108" spans="1:28" s="9" customFormat="1" ht="25.5" x14ac:dyDescent="0.25">
      <c r="A108" s="802"/>
      <c r="B108" s="805"/>
      <c r="C108" s="792"/>
      <c r="D108" s="476">
        <v>1210</v>
      </c>
      <c r="E108" s="57" t="s">
        <v>298</v>
      </c>
      <c r="F108" s="119" t="s">
        <v>299</v>
      </c>
      <c r="G108" s="365">
        <v>129139.55</v>
      </c>
      <c r="H108" s="365">
        <v>150000</v>
      </c>
      <c r="I108" s="515">
        <v>150000</v>
      </c>
      <c r="J108" s="515">
        <v>0</v>
      </c>
      <c r="K108" s="515">
        <f t="shared" si="14"/>
        <v>150000</v>
      </c>
      <c r="L108" s="623" t="s">
        <v>786</v>
      </c>
      <c r="M108" s="618">
        <v>11</v>
      </c>
      <c r="N108" s="618">
        <v>11</v>
      </c>
      <c r="O108" s="618">
        <v>11</v>
      </c>
      <c r="P108" s="618">
        <v>12</v>
      </c>
      <c r="Q108" s="348">
        <v>15</v>
      </c>
      <c r="R108" s="332">
        <v>1501</v>
      </c>
      <c r="S108" s="311"/>
      <c r="AB108" s="318"/>
    </row>
    <row r="109" spans="1:28" s="9" customFormat="1" ht="38.25" x14ac:dyDescent="0.25">
      <c r="A109" s="802"/>
      <c r="B109" s="805"/>
      <c r="C109" s="792"/>
      <c r="D109" s="476">
        <v>1220</v>
      </c>
      <c r="E109" s="117">
        <v>1220</v>
      </c>
      <c r="F109" s="118" t="s">
        <v>129</v>
      </c>
      <c r="G109" s="363">
        <f>SUM(G110:G116)</f>
        <v>25991147.010000002</v>
      </c>
      <c r="H109" s="363">
        <f t="shared" ref="H109:K109" si="15">SUM(H110:H116)</f>
        <v>31828133</v>
      </c>
      <c r="I109" s="363">
        <f t="shared" si="15"/>
        <v>34300000</v>
      </c>
      <c r="J109" s="363">
        <f t="shared" si="15"/>
        <v>0</v>
      </c>
      <c r="K109" s="363">
        <f t="shared" si="15"/>
        <v>34300000</v>
      </c>
      <c r="L109" s="118"/>
      <c r="M109" s="566"/>
      <c r="N109" s="566"/>
      <c r="O109" s="566"/>
      <c r="P109" s="566"/>
      <c r="Q109" s="346">
        <v>15</v>
      </c>
      <c r="R109" s="330" t="s">
        <v>128</v>
      </c>
      <c r="S109" s="311"/>
      <c r="AB109" s="318"/>
    </row>
    <row r="110" spans="1:28" s="9" customFormat="1" ht="38.25" customHeight="1" x14ac:dyDescent="0.25">
      <c r="A110" s="802"/>
      <c r="B110" s="805"/>
      <c r="C110" s="792"/>
      <c r="D110" s="206">
        <v>1220</v>
      </c>
      <c r="E110" s="242" t="s">
        <v>130</v>
      </c>
      <c r="F110" s="243" t="s">
        <v>874</v>
      </c>
      <c r="G110" s="364">
        <v>25991147.010000002</v>
      </c>
      <c r="H110" s="364">
        <v>29828133</v>
      </c>
      <c r="I110" s="722">
        <v>25300000</v>
      </c>
      <c r="J110" s="722">
        <v>0</v>
      </c>
      <c r="K110" s="722">
        <f>I110+J110</f>
        <v>25300000</v>
      </c>
      <c r="L110" s="628" t="s">
        <v>787</v>
      </c>
      <c r="M110" s="624">
        <v>42</v>
      </c>
      <c r="N110" s="624">
        <v>42</v>
      </c>
      <c r="O110" s="624">
        <v>44</v>
      </c>
      <c r="P110" s="624">
        <v>44</v>
      </c>
      <c r="Q110" s="351">
        <v>15</v>
      </c>
      <c r="R110" s="336" t="s">
        <v>128</v>
      </c>
      <c r="S110" s="311" t="s">
        <v>635</v>
      </c>
      <c r="AB110" s="318"/>
    </row>
    <row r="111" spans="1:28" s="9" customFormat="1" ht="38.25" x14ac:dyDescent="0.25">
      <c r="A111" s="802"/>
      <c r="B111" s="805"/>
      <c r="C111" s="792"/>
      <c r="D111" s="206">
        <v>1220</v>
      </c>
      <c r="E111" s="242"/>
      <c r="F111" s="243"/>
      <c r="G111" s="244"/>
      <c r="H111" s="244"/>
      <c r="I111" s="512"/>
      <c r="J111" s="512"/>
      <c r="K111" s="512"/>
      <c r="L111" s="657" t="s">
        <v>788</v>
      </c>
      <c r="M111" s="629">
        <v>4</v>
      </c>
      <c r="N111" s="629">
        <v>4</v>
      </c>
      <c r="O111" s="629">
        <v>4</v>
      </c>
      <c r="P111" s="629">
        <v>4</v>
      </c>
      <c r="Q111" s="351">
        <v>15</v>
      </c>
      <c r="R111" s="336" t="s">
        <v>128</v>
      </c>
      <c r="S111" s="311" t="s">
        <v>635</v>
      </c>
      <c r="AB111" s="318"/>
    </row>
    <row r="112" spans="1:28" s="9" customFormat="1" ht="38.25" customHeight="1" x14ac:dyDescent="0.25">
      <c r="A112" s="802"/>
      <c r="B112" s="805"/>
      <c r="C112" s="792"/>
      <c r="D112" s="206">
        <v>1220</v>
      </c>
      <c r="E112" s="242"/>
      <c r="F112" s="243"/>
      <c r="G112" s="244"/>
      <c r="H112" s="244"/>
      <c r="I112" s="512"/>
      <c r="J112" s="512"/>
      <c r="K112" s="512"/>
      <c r="L112" s="625" t="s">
        <v>789</v>
      </c>
      <c r="M112" s="629">
        <v>3</v>
      </c>
      <c r="N112" s="629">
        <v>4</v>
      </c>
      <c r="O112" s="629">
        <v>5</v>
      </c>
      <c r="P112" s="629">
        <v>5</v>
      </c>
      <c r="Q112" s="351">
        <v>15</v>
      </c>
      <c r="R112" s="336" t="s">
        <v>128</v>
      </c>
      <c r="S112" s="311" t="s">
        <v>635</v>
      </c>
      <c r="AB112" s="318"/>
    </row>
    <row r="113" spans="1:28" s="9" customFormat="1" ht="38.25" x14ac:dyDescent="0.25">
      <c r="A113" s="802"/>
      <c r="B113" s="805"/>
      <c r="C113" s="792"/>
      <c r="D113" s="476">
        <v>1220</v>
      </c>
      <c r="E113" s="57"/>
      <c r="F113" s="119"/>
      <c r="G113" s="207"/>
      <c r="H113" s="207"/>
      <c r="I113" s="3"/>
      <c r="J113" s="3"/>
      <c r="K113" s="3"/>
      <c r="L113" s="658" t="s">
        <v>790</v>
      </c>
      <c r="M113" s="630">
        <v>2</v>
      </c>
      <c r="N113" s="630">
        <v>2</v>
      </c>
      <c r="O113" s="630">
        <v>3</v>
      </c>
      <c r="P113" s="630">
        <v>3</v>
      </c>
      <c r="Q113" s="434">
        <v>15</v>
      </c>
      <c r="R113" s="326" t="s">
        <v>128</v>
      </c>
      <c r="S113" s="311" t="s">
        <v>635</v>
      </c>
      <c r="AB113" s="318"/>
    </row>
    <row r="114" spans="1:28" s="9" customFormat="1" ht="25.5" customHeight="1" x14ac:dyDescent="0.25">
      <c r="A114" s="802"/>
      <c r="B114" s="805"/>
      <c r="C114" s="792"/>
      <c r="D114" s="476">
        <v>1220</v>
      </c>
      <c r="E114" s="57" t="s">
        <v>710</v>
      </c>
      <c r="F114" s="119" t="s">
        <v>711</v>
      </c>
      <c r="G114" s="207">
        <v>0</v>
      </c>
      <c r="H114" s="207">
        <v>2000000</v>
      </c>
      <c r="I114" s="722">
        <v>5000000</v>
      </c>
      <c r="J114" s="722">
        <v>0</v>
      </c>
      <c r="K114" s="722">
        <f t="shared" ref="K114:K116" si="16">I114+J114</f>
        <v>5000000</v>
      </c>
      <c r="L114" s="656" t="s">
        <v>791</v>
      </c>
      <c r="M114" s="634">
        <v>1</v>
      </c>
      <c r="N114" s="634">
        <v>1</v>
      </c>
      <c r="O114" s="634">
        <v>1</v>
      </c>
      <c r="P114" s="634">
        <v>1</v>
      </c>
      <c r="Q114" s="356">
        <v>15</v>
      </c>
      <c r="R114" s="332">
        <v>1502</v>
      </c>
      <c r="S114" s="311" t="s">
        <v>625</v>
      </c>
      <c r="AB114" s="318"/>
    </row>
    <row r="115" spans="1:28" s="9" customFormat="1" ht="20.25" x14ac:dyDescent="0.25">
      <c r="A115" s="802"/>
      <c r="B115" s="805"/>
      <c r="C115" s="792"/>
      <c r="D115" s="476">
        <v>1220</v>
      </c>
      <c r="E115" s="57" t="s">
        <v>745</v>
      </c>
      <c r="F115" s="119" t="s">
        <v>747</v>
      </c>
      <c r="G115" s="207">
        <v>0</v>
      </c>
      <c r="H115" s="723">
        <v>0</v>
      </c>
      <c r="I115" s="724">
        <v>2000000</v>
      </c>
      <c r="J115" s="725">
        <v>0</v>
      </c>
      <c r="K115" s="725">
        <f t="shared" si="16"/>
        <v>2000000</v>
      </c>
      <c r="L115" s="43" t="s">
        <v>873</v>
      </c>
      <c r="M115" s="634">
        <v>450</v>
      </c>
      <c r="N115" s="634">
        <v>450</v>
      </c>
      <c r="O115" s="634">
        <v>500</v>
      </c>
      <c r="P115" s="634">
        <v>500</v>
      </c>
      <c r="Q115" s="356">
        <v>15</v>
      </c>
      <c r="R115" s="332">
        <v>1502</v>
      </c>
      <c r="S115" s="311" t="s">
        <v>626</v>
      </c>
      <c r="T115" s="9" t="s">
        <v>849</v>
      </c>
      <c r="AB115" s="318"/>
    </row>
    <row r="116" spans="1:28" s="9" customFormat="1" ht="21" thickBot="1" x14ac:dyDescent="0.3">
      <c r="A116" s="803"/>
      <c r="B116" s="806"/>
      <c r="C116" s="808"/>
      <c r="D116" s="719">
        <v>1220</v>
      </c>
      <c r="E116" s="687" t="s">
        <v>746</v>
      </c>
      <c r="F116" s="688" t="s">
        <v>748</v>
      </c>
      <c r="G116" s="689">
        <v>0</v>
      </c>
      <c r="H116" s="690">
        <v>0</v>
      </c>
      <c r="I116" s="726">
        <v>2000000</v>
      </c>
      <c r="J116" s="727">
        <v>0</v>
      </c>
      <c r="K116" s="727">
        <f t="shared" si="16"/>
        <v>2000000</v>
      </c>
      <c r="L116" s="691" t="s">
        <v>873</v>
      </c>
      <c r="M116" s="632">
        <v>80</v>
      </c>
      <c r="N116" s="632">
        <v>100</v>
      </c>
      <c r="O116" s="632">
        <v>110</v>
      </c>
      <c r="P116" s="632">
        <v>120</v>
      </c>
      <c r="Q116" s="692">
        <v>15</v>
      </c>
      <c r="R116" s="693">
        <v>1502</v>
      </c>
      <c r="S116" s="721" t="s">
        <v>626</v>
      </c>
      <c r="T116" s="9" t="s">
        <v>849</v>
      </c>
      <c r="AB116" s="318"/>
    </row>
    <row r="117" spans="1:28" s="9" customFormat="1" ht="25.5" customHeight="1" thickTop="1" x14ac:dyDescent="0.25">
      <c r="A117" s="781" t="s">
        <v>81</v>
      </c>
      <c r="B117" s="796" t="s">
        <v>82</v>
      </c>
      <c r="C117" s="743" t="s">
        <v>83</v>
      </c>
      <c r="D117" s="198">
        <v>1230</v>
      </c>
      <c r="E117" s="238">
        <v>1230</v>
      </c>
      <c r="F117" s="239" t="s">
        <v>131</v>
      </c>
      <c r="G117" s="399">
        <f>SUM(G118:G120)</f>
        <v>32674507.619999997</v>
      </c>
      <c r="H117" s="399">
        <f t="shared" ref="H117:K117" si="17">SUM(H118:H120)</f>
        <v>36775007</v>
      </c>
      <c r="I117" s="399">
        <f t="shared" si="17"/>
        <v>38805507</v>
      </c>
      <c r="J117" s="399">
        <f t="shared" si="17"/>
        <v>0</v>
      </c>
      <c r="K117" s="399">
        <f t="shared" si="17"/>
        <v>38805507</v>
      </c>
      <c r="L117" s="239"/>
      <c r="M117" s="582"/>
      <c r="N117" s="582"/>
      <c r="O117" s="582"/>
      <c r="P117" s="582"/>
      <c r="Q117" s="694">
        <v>15</v>
      </c>
      <c r="R117" s="695">
        <v>1502</v>
      </c>
      <c r="S117" s="403"/>
      <c r="AB117" s="318"/>
    </row>
    <row r="118" spans="1:28" s="9" customFormat="1" ht="32.25" customHeight="1" x14ac:dyDescent="0.25">
      <c r="A118" s="782"/>
      <c r="B118" s="785"/>
      <c r="C118" s="739"/>
      <c r="D118" s="476">
        <v>1230</v>
      </c>
      <c r="E118" s="57" t="s">
        <v>582</v>
      </c>
      <c r="F118" s="119" t="s">
        <v>583</v>
      </c>
      <c r="G118" s="365">
        <v>22071017.199999999</v>
      </c>
      <c r="H118" s="365">
        <v>20386225</v>
      </c>
      <c r="I118" s="515">
        <v>20795917</v>
      </c>
      <c r="J118" s="515">
        <v>0</v>
      </c>
      <c r="K118" s="515">
        <f t="shared" ref="K118:K120" si="18">I118+J118</f>
        <v>20795917</v>
      </c>
      <c r="L118" s="623" t="s">
        <v>785</v>
      </c>
      <c r="M118" s="618">
        <v>33</v>
      </c>
      <c r="N118" s="618">
        <v>33</v>
      </c>
      <c r="O118" s="618">
        <v>33</v>
      </c>
      <c r="P118" s="618">
        <v>33</v>
      </c>
      <c r="Q118" s="348">
        <v>15</v>
      </c>
      <c r="R118" s="332">
        <v>1502</v>
      </c>
      <c r="S118" s="311" t="s">
        <v>625</v>
      </c>
      <c r="AB118" s="318"/>
    </row>
    <row r="119" spans="1:28" s="9" customFormat="1" ht="20.25" x14ac:dyDescent="0.25">
      <c r="A119" s="782"/>
      <c r="B119" s="785"/>
      <c r="C119" s="739"/>
      <c r="D119" s="476">
        <v>1230</v>
      </c>
      <c r="E119" s="57" t="s">
        <v>300</v>
      </c>
      <c r="F119" s="119" t="s">
        <v>301</v>
      </c>
      <c r="G119" s="365">
        <v>6371162.6699999999</v>
      </c>
      <c r="H119" s="365">
        <v>6265000</v>
      </c>
      <c r="I119" s="515">
        <v>7500000</v>
      </c>
      <c r="J119" s="515">
        <v>0</v>
      </c>
      <c r="K119" s="515">
        <f t="shared" si="18"/>
        <v>7500000</v>
      </c>
      <c r="L119" s="623" t="s">
        <v>785</v>
      </c>
      <c r="M119" s="618">
        <v>31</v>
      </c>
      <c r="N119" s="618">
        <v>31</v>
      </c>
      <c r="O119" s="618">
        <v>31</v>
      </c>
      <c r="P119" s="618">
        <v>31</v>
      </c>
      <c r="Q119" s="348">
        <v>15</v>
      </c>
      <c r="R119" s="332">
        <v>1502</v>
      </c>
      <c r="S119" s="311" t="s">
        <v>625</v>
      </c>
      <c r="AB119" s="318"/>
    </row>
    <row r="120" spans="1:28" s="9" customFormat="1" ht="28.5" customHeight="1" x14ac:dyDescent="0.25">
      <c r="A120" s="782"/>
      <c r="B120" s="785"/>
      <c r="C120" s="739"/>
      <c r="D120" s="476">
        <v>1230</v>
      </c>
      <c r="E120" s="57" t="s">
        <v>132</v>
      </c>
      <c r="F120" s="119" t="s">
        <v>652</v>
      </c>
      <c r="G120" s="365">
        <v>4232327.75</v>
      </c>
      <c r="H120" s="365">
        <v>10123782</v>
      </c>
      <c r="I120" s="515">
        <v>10509590</v>
      </c>
      <c r="J120" s="515">
        <v>0</v>
      </c>
      <c r="K120" s="515">
        <f t="shared" si="18"/>
        <v>10509590</v>
      </c>
      <c r="L120" s="623" t="s">
        <v>787</v>
      </c>
      <c r="M120" s="618">
        <v>30</v>
      </c>
      <c r="N120" s="618">
        <v>31</v>
      </c>
      <c r="O120" s="618">
        <v>32</v>
      </c>
      <c r="P120" s="618">
        <v>32</v>
      </c>
      <c r="Q120" s="348">
        <v>15</v>
      </c>
      <c r="R120" s="332">
        <v>1502</v>
      </c>
      <c r="S120" s="311" t="s">
        <v>625</v>
      </c>
      <c r="AB120" s="318"/>
    </row>
    <row r="121" spans="1:28" s="9" customFormat="1" ht="29.25" customHeight="1" x14ac:dyDescent="0.25">
      <c r="A121" s="782"/>
      <c r="B121" s="785"/>
      <c r="C121" s="739"/>
      <c r="D121" s="476">
        <v>1240</v>
      </c>
      <c r="E121" s="117">
        <v>1240</v>
      </c>
      <c r="F121" s="118" t="s">
        <v>133</v>
      </c>
      <c r="G121" s="363">
        <f>SUM(G122:G126)</f>
        <v>19954300.5</v>
      </c>
      <c r="H121" s="363">
        <f t="shared" ref="H121:K121" si="19">SUM(H122:H126)</f>
        <v>23720902</v>
      </c>
      <c r="I121" s="363">
        <f t="shared" si="19"/>
        <v>23555302</v>
      </c>
      <c r="J121" s="363">
        <f t="shared" si="19"/>
        <v>0</v>
      </c>
      <c r="K121" s="363">
        <f t="shared" si="19"/>
        <v>23555302</v>
      </c>
      <c r="L121" s="118"/>
      <c r="M121" s="566"/>
      <c r="N121" s="566"/>
      <c r="O121" s="566"/>
      <c r="P121" s="566"/>
      <c r="Q121" s="346">
        <v>15</v>
      </c>
      <c r="R121" s="330">
        <v>1503</v>
      </c>
      <c r="S121" s="311"/>
      <c r="AB121" s="318"/>
    </row>
    <row r="122" spans="1:28" s="9" customFormat="1" ht="38.25" x14ac:dyDescent="0.25">
      <c r="A122" s="782"/>
      <c r="B122" s="785"/>
      <c r="C122" s="739"/>
      <c r="D122" s="476">
        <v>1240</v>
      </c>
      <c r="E122" s="57" t="s">
        <v>584</v>
      </c>
      <c r="F122" s="119" t="s">
        <v>583</v>
      </c>
      <c r="G122" s="365">
        <v>17392274.199999999</v>
      </c>
      <c r="H122" s="365">
        <v>17426850</v>
      </c>
      <c r="I122" s="515">
        <v>16955902</v>
      </c>
      <c r="J122" s="515">
        <v>0</v>
      </c>
      <c r="K122" s="515">
        <f t="shared" ref="K122:K126" si="20">I122+J122</f>
        <v>16955902</v>
      </c>
      <c r="L122" s="623" t="s">
        <v>785</v>
      </c>
      <c r="M122" s="618">
        <v>15</v>
      </c>
      <c r="N122" s="618">
        <v>15</v>
      </c>
      <c r="O122" s="618">
        <v>15</v>
      </c>
      <c r="P122" s="618">
        <v>15</v>
      </c>
      <c r="Q122" s="348">
        <v>15</v>
      </c>
      <c r="R122" s="332">
        <v>1503</v>
      </c>
      <c r="S122" s="311" t="s">
        <v>626</v>
      </c>
      <c r="AB122" s="318"/>
    </row>
    <row r="123" spans="1:28" s="9" customFormat="1" ht="30" customHeight="1" x14ac:dyDescent="0.25">
      <c r="A123" s="782"/>
      <c r="B123" s="785"/>
      <c r="C123" s="739"/>
      <c r="D123" s="476">
        <v>1240</v>
      </c>
      <c r="E123" s="57" t="s">
        <v>304</v>
      </c>
      <c r="F123" s="119" t="s">
        <v>305</v>
      </c>
      <c r="G123" s="365">
        <v>1846530</v>
      </c>
      <c r="H123" s="365">
        <v>1382220</v>
      </c>
      <c r="I123" s="515">
        <v>1915200</v>
      </c>
      <c r="J123" s="515">
        <v>0</v>
      </c>
      <c r="K123" s="515">
        <f t="shared" si="20"/>
        <v>1915200</v>
      </c>
      <c r="L123" s="623" t="s">
        <v>792</v>
      </c>
      <c r="M123" s="618">
        <v>305</v>
      </c>
      <c r="N123" s="618">
        <v>305</v>
      </c>
      <c r="O123" s="618">
        <v>310</v>
      </c>
      <c r="P123" s="618">
        <v>310</v>
      </c>
      <c r="Q123" s="348">
        <v>15</v>
      </c>
      <c r="R123" s="332">
        <v>1503</v>
      </c>
      <c r="S123" s="311" t="s">
        <v>626</v>
      </c>
      <c r="AB123" s="318"/>
    </row>
    <row r="124" spans="1:28" s="9" customFormat="1" ht="20.25" x14ac:dyDescent="0.25">
      <c r="A124" s="782"/>
      <c r="B124" s="785"/>
      <c r="C124" s="739"/>
      <c r="D124" s="476">
        <v>1240</v>
      </c>
      <c r="E124" s="57" t="s">
        <v>585</v>
      </c>
      <c r="F124" s="119" t="s">
        <v>586</v>
      </c>
      <c r="G124" s="365">
        <v>200000</v>
      </c>
      <c r="H124" s="365">
        <v>279800</v>
      </c>
      <c r="I124" s="515">
        <v>218400</v>
      </c>
      <c r="J124" s="515">
        <v>0</v>
      </c>
      <c r="K124" s="515">
        <f t="shared" si="20"/>
        <v>218400</v>
      </c>
      <c r="L124" s="623" t="s">
        <v>793</v>
      </c>
      <c r="M124" s="618">
        <v>2</v>
      </c>
      <c r="N124" s="618">
        <v>2</v>
      </c>
      <c r="O124" s="618">
        <v>2</v>
      </c>
      <c r="P124" s="618">
        <v>2</v>
      </c>
      <c r="Q124" s="348">
        <v>15</v>
      </c>
      <c r="R124" s="332">
        <v>1503</v>
      </c>
      <c r="S124" s="311" t="s">
        <v>626</v>
      </c>
      <c r="AB124" s="318"/>
    </row>
    <row r="125" spans="1:28" s="9" customFormat="1" ht="32.25" customHeight="1" x14ac:dyDescent="0.25">
      <c r="A125" s="782"/>
      <c r="B125" s="785"/>
      <c r="C125" s="739"/>
      <c r="D125" s="476">
        <v>1240</v>
      </c>
      <c r="E125" s="57" t="s">
        <v>134</v>
      </c>
      <c r="F125" s="119" t="s">
        <v>652</v>
      </c>
      <c r="G125" s="365">
        <v>388291.55</v>
      </c>
      <c r="H125" s="365">
        <v>4512032</v>
      </c>
      <c r="I125" s="515">
        <v>4345800</v>
      </c>
      <c r="J125" s="515">
        <v>0</v>
      </c>
      <c r="K125" s="515">
        <f t="shared" si="20"/>
        <v>4345800</v>
      </c>
      <c r="L125" s="623" t="s">
        <v>787</v>
      </c>
      <c r="M125" s="618">
        <v>12</v>
      </c>
      <c r="N125" s="618">
        <v>12</v>
      </c>
      <c r="O125" s="618">
        <v>13</v>
      </c>
      <c r="P125" s="618">
        <v>13</v>
      </c>
      <c r="Q125" s="348">
        <v>15</v>
      </c>
      <c r="R125" s="332">
        <v>1503</v>
      </c>
      <c r="S125" s="311" t="s">
        <v>626</v>
      </c>
      <c r="AB125" s="318"/>
    </row>
    <row r="126" spans="1:28" s="9" customFormat="1" ht="29.25" customHeight="1" x14ac:dyDescent="0.25">
      <c r="A126" s="782"/>
      <c r="B126" s="785"/>
      <c r="C126" s="739"/>
      <c r="D126" s="476">
        <v>1240</v>
      </c>
      <c r="E126" s="57" t="s">
        <v>302</v>
      </c>
      <c r="F126" s="119" t="s">
        <v>303</v>
      </c>
      <c r="G126" s="365">
        <v>127204.75</v>
      </c>
      <c r="H126" s="365">
        <v>120000</v>
      </c>
      <c r="I126" s="515">
        <v>120000</v>
      </c>
      <c r="J126" s="515">
        <v>0</v>
      </c>
      <c r="K126" s="515">
        <f t="shared" si="20"/>
        <v>120000</v>
      </c>
      <c r="L126" s="623" t="s">
        <v>794</v>
      </c>
      <c r="M126" s="618">
        <v>20</v>
      </c>
      <c r="N126" s="618">
        <v>20</v>
      </c>
      <c r="O126" s="618">
        <v>20</v>
      </c>
      <c r="P126" s="618">
        <v>20</v>
      </c>
      <c r="Q126" s="348">
        <v>15</v>
      </c>
      <c r="R126" s="332">
        <v>1503</v>
      </c>
      <c r="S126" s="311" t="s">
        <v>626</v>
      </c>
      <c r="AB126" s="318"/>
    </row>
    <row r="127" spans="1:28" s="9" customFormat="1" ht="15.75" thickBot="1" x14ac:dyDescent="0.3">
      <c r="A127" s="782"/>
      <c r="B127" s="785"/>
      <c r="C127" s="741"/>
      <c r="D127" s="584"/>
      <c r="E127" s="189"/>
      <c r="F127" s="190"/>
      <c r="G127" s="191"/>
      <c r="H127" s="191"/>
      <c r="I127" s="191"/>
      <c r="J127" s="191"/>
      <c r="K127" s="191"/>
      <c r="L127" s="190"/>
      <c r="M127" s="659"/>
      <c r="N127" s="659"/>
      <c r="O127" s="659"/>
      <c r="P127" s="659"/>
      <c r="Q127" s="192"/>
      <c r="R127" s="193"/>
      <c r="S127" s="312"/>
      <c r="AB127" s="318"/>
    </row>
    <row r="128" spans="1:28" s="9" customFormat="1" ht="24.75" customHeight="1" thickTop="1" x14ac:dyDescent="0.25">
      <c r="A128" s="782"/>
      <c r="B128" s="785"/>
      <c r="C128" s="743" t="s">
        <v>84</v>
      </c>
      <c r="D128" s="199">
        <v>1140</v>
      </c>
      <c r="E128" s="42">
        <v>1140</v>
      </c>
      <c r="F128" s="49" t="s">
        <v>112</v>
      </c>
      <c r="G128" s="368">
        <f>G129</f>
        <v>122124.77</v>
      </c>
      <c r="H128" s="368">
        <f t="shared" ref="H128:K128" si="21">H129</f>
        <v>169475</v>
      </c>
      <c r="I128" s="368">
        <f t="shared" si="21"/>
        <v>142200</v>
      </c>
      <c r="J128" s="368">
        <f t="shared" si="21"/>
        <v>0</v>
      </c>
      <c r="K128" s="368">
        <f t="shared" si="21"/>
        <v>142200</v>
      </c>
      <c r="L128" s="32"/>
      <c r="M128" s="571"/>
      <c r="N128" s="571"/>
      <c r="O128" s="571"/>
      <c r="P128" s="571"/>
      <c r="Q128" s="352">
        <v>15</v>
      </c>
      <c r="R128" s="337">
        <v>1501</v>
      </c>
      <c r="S128" s="311"/>
      <c r="AB128" s="318"/>
    </row>
    <row r="129" spans="1:28" s="9" customFormat="1" ht="20.25" x14ac:dyDescent="0.25">
      <c r="A129" s="782"/>
      <c r="B129" s="785"/>
      <c r="C129" s="739"/>
      <c r="D129" s="199">
        <v>1140</v>
      </c>
      <c r="E129" s="216" t="s">
        <v>241</v>
      </c>
      <c r="F129" s="208" t="s">
        <v>850</v>
      </c>
      <c r="G129" s="366">
        <v>122124.77</v>
      </c>
      <c r="H129" s="366">
        <v>169475</v>
      </c>
      <c r="I129" s="515">
        <v>142200</v>
      </c>
      <c r="J129" s="515">
        <v>0</v>
      </c>
      <c r="K129" s="515">
        <f>I129+J129</f>
        <v>142200</v>
      </c>
      <c r="L129" s="623" t="s">
        <v>795</v>
      </c>
      <c r="M129" s="618">
        <v>5</v>
      </c>
      <c r="N129" s="618">
        <v>5</v>
      </c>
      <c r="O129" s="618">
        <v>5</v>
      </c>
      <c r="P129" s="618">
        <v>5</v>
      </c>
      <c r="Q129" s="353">
        <v>15</v>
      </c>
      <c r="R129" s="338">
        <v>1501</v>
      </c>
      <c r="S129" s="311"/>
      <c r="AB129" s="318"/>
    </row>
    <row r="130" spans="1:28" s="9" customFormat="1" ht="24" customHeight="1" x14ac:dyDescent="0.25">
      <c r="A130" s="782"/>
      <c r="B130" s="785"/>
      <c r="C130" s="739"/>
      <c r="D130" s="199">
        <v>1140</v>
      </c>
      <c r="E130" s="42">
        <v>1140</v>
      </c>
      <c r="F130" s="49" t="s">
        <v>112</v>
      </c>
      <c r="G130" s="161">
        <f>G131</f>
        <v>640870.80000000005</v>
      </c>
      <c r="H130" s="161">
        <f t="shared" ref="H130:K130" si="22">H131</f>
        <v>1332748</v>
      </c>
      <c r="I130" s="161">
        <f t="shared" si="22"/>
        <v>0</v>
      </c>
      <c r="J130" s="161">
        <f t="shared" si="22"/>
        <v>0</v>
      </c>
      <c r="K130" s="161">
        <f t="shared" si="22"/>
        <v>0</v>
      </c>
      <c r="L130" s="32"/>
      <c r="M130" s="571"/>
      <c r="N130" s="571"/>
      <c r="O130" s="571"/>
      <c r="P130" s="571"/>
      <c r="Q130" s="33">
        <v>18</v>
      </c>
      <c r="R130" s="34">
        <v>1801</v>
      </c>
      <c r="S130" s="311"/>
      <c r="AB130" s="318"/>
    </row>
    <row r="131" spans="1:28" s="9" customFormat="1" ht="45" customHeight="1" x14ac:dyDescent="0.25">
      <c r="A131" s="782"/>
      <c r="B131" s="785"/>
      <c r="C131" s="739"/>
      <c r="D131" s="199">
        <v>1140</v>
      </c>
      <c r="E131" s="216" t="s">
        <v>242</v>
      </c>
      <c r="F131" s="208" t="s">
        <v>243</v>
      </c>
      <c r="G131" s="218">
        <f>626299.76+14571.04</f>
        <v>640870.80000000005</v>
      </c>
      <c r="H131" s="218">
        <v>1332748</v>
      </c>
      <c r="I131" s="1">
        <v>0</v>
      </c>
      <c r="J131" s="1">
        <v>0</v>
      </c>
      <c r="K131" s="1">
        <f>I131+J131</f>
        <v>0</v>
      </c>
      <c r="L131" s="623" t="s">
        <v>760</v>
      </c>
      <c r="M131" s="618">
        <v>0</v>
      </c>
      <c r="N131" s="618">
        <v>0</v>
      </c>
      <c r="O131" s="618">
        <v>0</v>
      </c>
      <c r="P131" s="618">
        <v>0</v>
      </c>
      <c r="Q131" s="219">
        <v>18</v>
      </c>
      <c r="R131" s="220">
        <v>1801</v>
      </c>
      <c r="S131" s="311"/>
      <c r="AB131" s="318"/>
    </row>
    <row r="132" spans="1:28" s="9" customFormat="1" x14ac:dyDescent="0.25">
      <c r="A132" s="782"/>
      <c r="B132" s="785"/>
      <c r="C132" s="739"/>
      <c r="D132" s="199"/>
      <c r="E132" s="42"/>
      <c r="F132" s="32"/>
      <c r="G132" s="161"/>
      <c r="H132" s="161"/>
      <c r="I132" s="161"/>
      <c r="J132" s="161"/>
      <c r="K132" s="161"/>
      <c r="L132" s="32"/>
      <c r="M132" s="571"/>
      <c r="N132" s="571"/>
      <c r="O132" s="571"/>
      <c r="P132" s="571"/>
      <c r="Q132" s="33"/>
      <c r="R132" s="34"/>
      <c r="S132" s="311"/>
      <c r="AB132" s="318"/>
    </row>
    <row r="133" spans="1:28" s="9" customFormat="1" ht="15.75" thickBot="1" x14ac:dyDescent="0.3">
      <c r="A133" s="782"/>
      <c r="B133" s="786"/>
      <c r="C133" s="741"/>
      <c r="D133" s="201"/>
      <c r="E133" s="696"/>
      <c r="F133" s="697"/>
      <c r="G133" s="698"/>
      <c r="H133" s="698"/>
      <c r="I133" s="698"/>
      <c r="J133" s="698"/>
      <c r="K133" s="698"/>
      <c r="L133" s="697"/>
      <c r="M133" s="699"/>
      <c r="N133" s="699"/>
      <c r="O133" s="699"/>
      <c r="P133" s="699"/>
      <c r="Q133" s="700"/>
      <c r="R133" s="701"/>
      <c r="S133" s="312"/>
      <c r="AB133" s="318"/>
    </row>
    <row r="134" spans="1:28" s="9" customFormat="1" ht="22.5" customHeight="1" thickTop="1" x14ac:dyDescent="0.25">
      <c r="A134" s="782"/>
      <c r="B134" s="799" t="s">
        <v>85</v>
      </c>
      <c r="C134" s="792" t="s">
        <v>86</v>
      </c>
      <c r="D134" s="476">
        <v>1140</v>
      </c>
      <c r="E134" s="30">
        <v>1140</v>
      </c>
      <c r="F134" s="31" t="s">
        <v>112</v>
      </c>
      <c r="G134" s="70">
        <f>G135</f>
        <v>6698843.29</v>
      </c>
      <c r="H134" s="70">
        <f t="shared" ref="H134:K134" si="23">H135</f>
        <v>1360661</v>
      </c>
      <c r="I134" s="70">
        <f t="shared" si="23"/>
        <v>500000</v>
      </c>
      <c r="J134" s="70">
        <f t="shared" si="23"/>
        <v>0</v>
      </c>
      <c r="K134" s="70">
        <f t="shared" si="23"/>
        <v>500000</v>
      </c>
      <c r="L134" s="31"/>
      <c r="M134" s="570"/>
      <c r="N134" s="570"/>
      <c r="O134" s="570"/>
      <c r="P134" s="570"/>
      <c r="Q134" s="387">
        <v>16</v>
      </c>
      <c r="R134" s="388">
        <v>1602</v>
      </c>
      <c r="S134" s="311"/>
      <c r="AB134" s="318"/>
    </row>
    <row r="135" spans="1:28" s="9" customFormat="1" ht="39" customHeight="1" x14ac:dyDescent="0.25">
      <c r="A135" s="782"/>
      <c r="B135" s="799"/>
      <c r="C135" s="792"/>
      <c r="D135" s="199">
        <v>1140</v>
      </c>
      <c r="E135" s="46" t="s">
        <v>163</v>
      </c>
      <c r="F135" s="47" t="s">
        <v>164</v>
      </c>
      <c r="G135" s="68">
        <v>6698843.29</v>
      </c>
      <c r="H135" s="68">
        <v>1360661</v>
      </c>
      <c r="I135" s="1">
        <v>500000</v>
      </c>
      <c r="J135" s="1">
        <v>0</v>
      </c>
      <c r="K135" s="1">
        <f>I135+J135</f>
        <v>500000</v>
      </c>
      <c r="L135" s="623" t="s">
        <v>796</v>
      </c>
      <c r="M135" s="660">
        <v>132250</v>
      </c>
      <c r="N135" s="660">
        <v>125637</v>
      </c>
      <c r="O135" s="660">
        <v>125637</v>
      </c>
      <c r="P135" s="660">
        <v>125637</v>
      </c>
      <c r="Q135" s="383">
        <v>16</v>
      </c>
      <c r="R135" s="384">
        <v>1602</v>
      </c>
      <c r="S135" s="311" t="s">
        <v>627</v>
      </c>
      <c r="AB135" s="318"/>
    </row>
    <row r="136" spans="1:28" s="9" customFormat="1" ht="25.5" x14ac:dyDescent="0.25">
      <c r="A136" s="782"/>
      <c r="B136" s="799"/>
      <c r="C136" s="792"/>
      <c r="D136" s="230">
        <v>1280</v>
      </c>
      <c r="E136" s="42">
        <v>1280</v>
      </c>
      <c r="F136" s="49" t="s">
        <v>165</v>
      </c>
      <c r="G136" s="8">
        <f>SUM(G137:G142)</f>
        <v>846982.03</v>
      </c>
      <c r="H136" s="8">
        <f t="shared" ref="H136:K136" si="24">SUM(H137:H142)</f>
        <v>973500</v>
      </c>
      <c r="I136" s="8">
        <f t="shared" si="24"/>
        <v>953653</v>
      </c>
      <c r="J136" s="8">
        <f t="shared" si="24"/>
        <v>0</v>
      </c>
      <c r="K136" s="8">
        <f t="shared" si="24"/>
        <v>953653</v>
      </c>
      <c r="L136" s="32"/>
      <c r="M136" s="578"/>
      <c r="N136" s="578"/>
      <c r="O136" s="578"/>
      <c r="P136" s="578"/>
      <c r="Q136" s="385">
        <v>16</v>
      </c>
      <c r="R136" s="386">
        <v>1602</v>
      </c>
      <c r="S136" s="311"/>
      <c r="AB136" s="318"/>
    </row>
    <row r="137" spans="1:28" s="9" customFormat="1" ht="30.75" customHeight="1" x14ac:dyDescent="0.25">
      <c r="A137" s="782"/>
      <c r="B137" s="799"/>
      <c r="C137" s="792"/>
      <c r="D137" s="199">
        <v>1280</v>
      </c>
      <c r="E137" s="19" t="s">
        <v>166</v>
      </c>
      <c r="F137" s="47" t="s">
        <v>638</v>
      </c>
      <c r="G137" s="1">
        <v>15000</v>
      </c>
      <c r="H137" s="1">
        <v>15000</v>
      </c>
      <c r="I137" s="1">
        <v>15000</v>
      </c>
      <c r="J137" s="1">
        <v>0</v>
      </c>
      <c r="K137" s="1">
        <f t="shared" ref="K137:K142" si="25">I137+J137</f>
        <v>15000</v>
      </c>
      <c r="L137" s="623" t="s">
        <v>797</v>
      </c>
      <c r="M137" s="618">
        <v>1</v>
      </c>
      <c r="N137" s="618">
        <v>1</v>
      </c>
      <c r="O137" s="618">
        <v>1</v>
      </c>
      <c r="P137" s="618">
        <v>1</v>
      </c>
      <c r="Q137" s="383">
        <v>16</v>
      </c>
      <c r="R137" s="384">
        <v>1602</v>
      </c>
      <c r="S137" s="311"/>
      <c r="AB137" s="318"/>
    </row>
    <row r="138" spans="1:28" s="9" customFormat="1" ht="25.5" x14ac:dyDescent="0.25">
      <c r="A138" s="782"/>
      <c r="B138" s="799"/>
      <c r="C138" s="792"/>
      <c r="D138" s="199">
        <v>1280</v>
      </c>
      <c r="E138" s="19" t="s">
        <v>167</v>
      </c>
      <c r="F138" s="47" t="s">
        <v>171</v>
      </c>
      <c r="G138" s="1">
        <v>431876.87</v>
      </c>
      <c r="H138" s="1">
        <v>481000</v>
      </c>
      <c r="I138" s="1">
        <v>462003</v>
      </c>
      <c r="J138" s="1">
        <v>0</v>
      </c>
      <c r="K138" s="1">
        <f t="shared" si="25"/>
        <v>462003</v>
      </c>
      <c r="L138" s="623" t="s">
        <v>798</v>
      </c>
      <c r="M138" s="618">
        <v>828</v>
      </c>
      <c r="N138" s="618">
        <v>700</v>
      </c>
      <c r="O138" s="618">
        <v>700</v>
      </c>
      <c r="P138" s="618">
        <v>700</v>
      </c>
      <c r="Q138" s="383">
        <v>16</v>
      </c>
      <c r="R138" s="384">
        <v>1602</v>
      </c>
      <c r="S138" s="311"/>
      <c r="AB138" s="318"/>
    </row>
    <row r="139" spans="1:28" s="9" customFormat="1" ht="25.5" x14ac:dyDescent="0.25">
      <c r="A139" s="782"/>
      <c r="B139" s="799"/>
      <c r="C139" s="792"/>
      <c r="D139" s="199">
        <v>1280</v>
      </c>
      <c r="E139" s="19" t="s">
        <v>168</v>
      </c>
      <c r="F139" s="47" t="s">
        <v>172</v>
      </c>
      <c r="G139" s="1">
        <v>1422</v>
      </c>
      <c r="H139" s="1">
        <v>1500</v>
      </c>
      <c r="I139" s="1">
        <v>1500</v>
      </c>
      <c r="J139" s="1">
        <v>0</v>
      </c>
      <c r="K139" s="1">
        <f t="shared" si="25"/>
        <v>1500</v>
      </c>
      <c r="L139" s="623" t="s">
        <v>799</v>
      </c>
      <c r="M139" s="618">
        <v>1</v>
      </c>
      <c r="N139" s="618">
        <v>2</v>
      </c>
      <c r="O139" s="618">
        <v>2</v>
      </c>
      <c r="P139" s="618">
        <v>2</v>
      </c>
      <c r="Q139" s="383">
        <v>16</v>
      </c>
      <c r="R139" s="384">
        <v>1602</v>
      </c>
      <c r="S139" s="311"/>
      <c r="AB139" s="318"/>
    </row>
    <row r="140" spans="1:28" s="9" customFormat="1" ht="20.25" customHeight="1" x14ac:dyDescent="0.25">
      <c r="A140" s="782"/>
      <c r="B140" s="799"/>
      <c r="C140" s="792"/>
      <c r="D140" s="199">
        <v>1280</v>
      </c>
      <c r="E140" s="19" t="s">
        <v>169</v>
      </c>
      <c r="F140" s="47" t="s">
        <v>173</v>
      </c>
      <c r="G140" s="1">
        <v>1194.28</v>
      </c>
      <c r="H140" s="1">
        <v>6000</v>
      </c>
      <c r="I140" s="1">
        <v>5150</v>
      </c>
      <c r="J140" s="1">
        <v>0</v>
      </c>
      <c r="K140" s="1">
        <f t="shared" si="25"/>
        <v>5150</v>
      </c>
      <c r="L140" s="623" t="s">
        <v>800</v>
      </c>
      <c r="M140" s="618">
        <v>3</v>
      </c>
      <c r="N140" s="618">
        <v>3</v>
      </c>
      <c r="O140" s="618">
        <v>3</v>
      </c>
      <c r="P140" s="618">
        <v>3</v>
      </c>
      <c r="Q140" s="383">
        <v>16</v>
      </c>
      <c r="R140" s="384">
        <v>1602</v>
      </c>
      <c r="S140" s="311"/>
      <c r="AB140" s="318"/>
    </row>
    <row r="141" spans="1:28" s="9" customFormat="1" ht="25.5" x14ac:dyDescent="0.25">
      <c r="A141" s="782"/>
      <c r="B141" s="799"/>
      <c r="C141" s="792"/>
      <c r="D141" s="199">
        <v>1280</v>
      </c>
      <c r="E141" s="19" t="s">
        <v>170</v>
      </c>
      <c r="F141" s="47" t="s">
        <v>639</v>
      </c>
      <c r="G141" s="1">
        <v>334988.88</v>
      </c>
      <c r="H141" s="1">
        <v>400000</v>
      </c>
      <c r="I141" s="1">
        <v>400000</v>
      </c>
      <c r="J141" s="1">
        <v>0</v>
      </c>
      <c r="K141" s="1">
        <f t="shared" si="25"/>
        <v>400000</v>
      </c>
      <c r="L141" s="623" t="s">
        <v>801</v>
      </c>
      <c r="M141" s="618">
        <v>300</v>
      </c>
      <c r="N141" s="618">
        <v>300</v>
      </c>
      <c r="O141" s="618">
        <v>300</v>
      </c>
      <c r="P141" s="618">
        <v>300</v>
      </c>
      <c r="Q141" s="383">
        <v>16</v>
      </c>
      <c r="R141" s="384">
        <v>1602</v>
      </c>
      <c r="S141" s="311"/>
      <c r="AB141" s="318"/>
    </row>
    <row r="142" spans="1:28" s="9" customFormat="1" ht="25.5" customHeight="1" x14ac:dyDescent="0.25">
      <c r="A142" s="782"/>
      <c r="B142" s="799"/>
      <c r="C142" s="792"/>
      <c r="D142" s="199">
        <v>1280</v>
      </c>
      <c r="E142" s="19" t="s">
        <v>682</v>
      </c>
      <c r="F142" s="47" t="s">
        <v>683</v>
      </c>
      <c r="G142" s="1">
        <v>62500</v>
      </c>
      <c r="H142" s="1">
        <v>70000</v>
      </c>
      <c r="I142" s="1">
        <v>70000</v>
      </c>
      <c r="J142" s="1">
        <v>0</v>
      </c>
      <c r="K142" s="1">
        <f t="shared" si="25"/>
        <v>70000</v>
      </c>
      <c r="L142" s="623" t="s">
        <v>802</v>
      </c>
      <c r="M142" s="618">
        <v>10</v>
      </c>
      <c r="N142" s="618">
        <v>10</v>
      </c>
      <c r="O142" s="618">
        <v>10</v>
      </c>
      <c r="P142" s="618">
        <v>10</v>
      </c>
      <c r="Q142" s="383">
        <v>16</v>
      </c>
      <c r="R142" s="384">
        <v>1602</v>
      </c>
      <c r="S142" s="311"/>
      <c r="AB142" s="318"/>
    </row>
    <row r="143" spans="1:28" s="9" customFormat="1" ht="44.25" customHeight="1" x14ac:dyDescent="0.25">
      <c r="A143" s="782"/>
      <c r="B143" s="799"/>
      <c r="C143" s="792"/>
      <c r="D143" s="199">
        <v>1290</v>
      </c>
      <c r="E143" s="42">
        <v>1290</v>
      </c>
      <c r="F143" s="49" t="s">
        <v>174</v>
      </c>
      <c r="G143" s="8">
        <f>SUM(G144:G153)</f>
        <v>3218865.66</v>
      </c>
      <c r="H143" s="8">
        <f t="shared" ref="H143:K143" si="26">SUM(H144:H153)</f>
        <v>6616013</v>
      </c>
      <c r="I143" s="8">
        <f t="shared" si="26"/>
        <v>8779500</v>
      </c>
      <c r="J143" s="8">
        <f t="shared" si="26"/>
        <v>43000</v>
      </c>
      <c r="K143" s="8">
        <f t="shared" si="26"/>
        <v>8822500</v>
      </c>
      <c r="L143" s="32"/>
      <c r="M143" s="578"/>
      <c r="N143" s="578"/>
      <c r="O143" s="578"/>
      <c r="P143" s="578"/>
      <c r="Q143" s="385">
        <v>16</v>
      </c>
      <c r="R143" s="386">
        <v>1602</v>
      </c>
      <c r="S143" s="311"/>
      <c r="AB143" s="318"/>
    </row>
    <row r="144" spans="1:28" s="9" customFormat="1" ht="25.5" x14ac:dyDescent="0.25">
      <c r="A144" s="782"/>
      <c r="B144" s="799"/>
      <c r="C144" s="792"/>
      <c r="D144" s="199">
        <v>1290</v>
      </c>
      <c r="E144" s="19" t="s">
        <v>175</v>
      </c>
      <c r="F144" s="47" t="s">
        <v>183</v>
      </c>
      <c r="G144" s="1">
        <v>94500</v>
      </c>
      <c r="H144" s="1">
        <v>84000</v>
      </c>
      <c r="I144" s="1">
        <v>93000</v>
      </c>
      <c r="J144" s="1">
        <v>0</v>
      </c>
      <c r="K144" s="1">
        <f t="shared" ref="K144:K153" si="27">I144+J144</f>
        <v>93000</v>
      </c>
      <c r="L144" s="623" t="s">
        <v>803</v>
      </c>
      <c r="M144" s="618">
        <v>56</v>
      </c>
      <c r="N144" s="618">
        <v>62</v>
      </c>
      <c r="O144" s="618">
        <v>63</v>
      </c>
      <c r="P144" s="618">
        <v>64</v>
      </c>
      <c r="Q144" s="383">
        <v>16</v>
      </c>
      <c r="R144" s="384">
        <v>1602</v>
      </c>
      <c r="S144" s="311" t="s">
        <v>627</v>
      </c>
      <c r="AB144" s="318"/>
    </row>
    <row r="145" spans="1:28" s="9" customFormat="1" ht="25.5" x14ac:dyDescent="0.25">
      <c r="A145" s="782"/>
      <c r="B145" s="799"/>
      <c r="C145" s="792"/>
      <c r="D145" s="199">
        <v>1290</v>
      </c>
      <c r="E145" s="19" t="s">
        <v>176</v>
      </c>
      <c r="F145" s="47" t="s">
        <v>184</v>
      </c>
      <c r="G145" s="1">
        <v>53000</v>
      </c>
      <c r="H145" s="1">
        <v>53000</v>
      </c>
      <c r="I145" s="1">
        <v>53000</v>
      </c>
      <c r="J145" s="1">
        <v>0</v>
      </c>
      <c r="K145" s="1">
        <f t="shared" si="27"/>
        <v>53000</v>
      </c>
      <c r="L145" s="623" t="s">
        <v>804</v>
      </c>
      <c r="M145" s="618">
        <v>260</v>
      </c>
      <c r="N145" s="618">
        <v>270</v>
      </c>
      <c r="O145" s="618">
        <v>270</v>
      </c>
      <c r="P145" s="618">
        <v>270</v>
      </c>
      <c r="Q145" s="383">
        <v>16</v>
      </c>
      <c r="R145" s="384">
        <v>1602</v>
      </c>
      <c r="S145" s="311"/>
      <c r="AB145" s="318"/>
    </row>
    <row r="146" spans="1:28" s="9" customFormat="1" ht="25.5" x14ac:dyDescent="0.25">
      <c r="A146" s="782"/>
      <c r="B146" s="799"/>
      <c r="C146" s="792"/>
      <c r="D146" s="199">
        <v>1290</v>
      </c>
      <c r="E146" s="19" t="s">
        <v>177</v>
      </c>
      <c r="F146" s="47" t="s">
        <v>185</v>
      </c>
      <c r="G146" s="1">
        <v>59000</v>
      </c>
      <c r="H146" s="1">
        <v>48000</v>
      </c>
      <c r="I146" s="1">
        <v>48000</v>
      </c>
      <c r="J146" s="1">
        <v>0</v>
      </c>
      <c r="K146" s="1">
        <f t="shared" si="27"/>
        <v>48000</v>
      </c>
      <c r="L146" s="623" t="s">
        <v>805</v>
      </c>
      <c r="M146" s="618">
        <v>4</v>
      </c>
      <c r="N146" s="618">
        <v>4</v>
      </c>
      <c r="O146" s="618">
        <v>4</v>
      </c>
      <c r="P146" s="618">
        <v>4</v>
      </c>
      <c r="Q146" s="383">
        <v>16</v>
      </c>
      <c r="R146" s="384">
        <v>1602</v>
      </c>
      <c r="S146" s="311" t="s">
        <v>627</v>
      </c>
      <c r="AB146" s="318"/>
    </row>
    <row r="147" spans="1:28" s="9" customFormat="1" ht="31.5" customHeight="1" x14ac:dyDescent="0.25">
      <c r="A147" s="782"/>
      <c r="B147" s="799"/>
      <c r="C147" s="792"/>
      <c r="D147" s="199">
        <v>1290</v>
      </c>
      <c r="E147" s="19" t="s">
        <v>178</v>
      </c>
      <c r="F147" s="47" t="s">
        <v>186</v>
      </c>
      <c r="G147" s="1">
        <v>30000</v>
      </c>
      <c r="H147" s="1">
        <v>30000</v>
      </c>
      <c r="I147" s="1">
        <v>30000</v>
      </c>
      <c r="J147" s="1">
        <v>0</v>
      </c>
      <c r="K147" s="1">
        <f t="shared" si="27"/>
        <v>30000</v>
      </c>
      <c r="L147" s="623" t="s">
        <v>806</v>
      </c>
      <c r="M147" s="618">
        <v>78</v>
      </c>
      <c r="N147" s="618">
        <v>78</v>
      </c>
      <c r="O147" s="618">
        <v>78</v>
      </c>
      <c r="P147" s="618">
        <v>78</v>
      </c>
      <c r="Q147" s="383">
        <v>16</v>
      </c>
      <c r="R147" s="384">
        <v>1602</v>
      </c>
      <c r="S147" s="311"/>
      <c r="AB147" s="318"/>
    </row>
    <row r="148" spans="1:28" s="9" customFormat="1" ht="39" thickBot="1" x14ac:dyDescent="0.3">
      <c r="A148" s="783"/>
      <c r="B148" s="800"/>
      <c r="C148" s="808"/>
      <c r="D148" s="201">
        <v>1290</v>
      </c>
      <c r="E148" s="168" t="s">
        <v>179</v>
      </c>
      <c r="F148" s="195" t="s">
        <v>187</v>
      </c>
      <c r="G148" s="170">
        <v>2349886.52</v>
      </c>
      <c r="H148" s="170">
        <v>2207088</v>
      </c>
      <c r="I148" s="170">
        <v>400000</v>
      </c>
      <c r="J148" s="170">
        <v>0</v>
      </c>
      <c r="K148" s="170">
        <f t="shared" si="27"/>
        <v>400000</v>
      </c>
      <c r="L148" s="638" t="s">
        <v>807</v>
      </c>
      <c r="M148" s="621">
        <v>100</v>
      </c>
      <c r="N148" s="621">
        <v>100</v>
      </c>
      <c r="O148" s="621">
        <v>100</v>
      </c>
      <c r="P148" s="621">
        <v>100</v>
      </c>
      <c r="Q148" s="702">
        <v>16</v>
      </c>
      <c r="R148" s="703">
        <v>1602</v>
      </c>
      <c r="S148" s="585" t="s">
        <v>627</v>
      </c>
      <c r="AB148" s="318"/>
    </row>
    <row r="149" spans="1:28" s="9" customFormat="1" ht="48" customHeight="1" thickTop="1" x14ac:dyDescent="0.25">
      <c r="A149" s="781" t="s">
        <v>81</v>
      </c>
      <c r="B149" s="798" t="s">
        <v>85</v>
      </c>
      <c r="C149" s="743" t="s">
        <v>86</v>
      </c>
      <c r="D149" s="198">
        <v>1290</v>
      </c>
      <c r="E149" s="704" t="s">
        <v>180</v>
      </c>
      <c r="F149" s="705" t="s">
        <v>188</v>
      </c>
      <c r="G149" s="706">
        <v>492495.81</v>
      </c>
      <c r="H149" s="706">
        <v>1005550</v>
      </c>
      <c r="I149" s="706">
        <v>809000</v>
      </c>
      <c r="J149" s="706">
        <v>43000</v>
      </c>
      <c r="K149" s="706">
        <f t="shared" si="27"/>
        <v>852000</v>
      </c>
      <c r="L149" s="707" t="s">
        <v>808</v>
      </c>
      <c r="M149" s="708">
        <v>4</v>
      </c>
      <c r="N149" s="708">
        <v>4</v>
      </c>
      <c r="O149" s="708">
        <v>4</v>
      </c>
      <c r="P149" s="708">
        <v>4</v>
      </c>
      <c r="Q149" s="709">
        <v>16</v>
      </c>
      <c r="R149" s="710">
        <v>1602</v>
      </c>
      <c r="S149" s="403" t="s">
        <v>627</v>
      </c>
      <c r="AB149" s="318"/>
    </row>
    <row r="150" spans="1:28" s="9" customFormat="1" ht="38.25" x14ac:dyDescent="0.25">
      <c r="A150" s="782"/>
      <c r="B150" s="799"/>
      <c r="C150" s="739"/>
      <c r="D150" s="199">
        <v>1290</v>
      </c>
      <c r="E150" s="19" t="s">
        <v>181</v>
      </c>
      <c r="F150" s="47" t="s">
        <v>189</v>
      </c>
      <c r="G150" s="1">
        <v>39983.33</v>
      </c>
      <c r="H150" s="1">
        <v>41500</v>
      </c>
      <c r="I150" s="1">
        <v>41500</v>
      </c>
      <c r="J150" s="1">
        <v>0</v>
      </c>
      <c r="K150" s="1">
        <f t="shared" si="27"/>
        <v>41500</v>
      </c>
      <c r="L150" s="623" t="s">
        <v>809</v>
      </c>
      <c r="M150" s="618">
        <v>100</v>
      </c>
      <c r="N150" s="618">
        <v>100</v>
      </c>
      <c r="O150" s="618">
        <v>100</v>
      </c>
      <c r="P150" s="618">
        <v>100</v>
      </c>
      <c r="Q150" s="383">
        <v>16</v>
      </c>
      <c r="R150" s="384">
        <v>1602</v>
      </c>
      <c r="S150" s="311" t="s">
        <v>627</v>
      </c>
      <c r="AB150" s="318"/>
    </row>
    <row r="151" spans="1:28" s="442" customFormat="1" ht="38.25" x14ac:dyDescent="0.25">
      <c r="A151" s="782"/>
      <c r="B151" s="799"/>
      <c r="C151" s="739"/>
      <c r="D151" s="451">
        <v>1290</v>
      </c>
      <c r="E151" s="504" t="s">
        <v>712</v>
      </c>
      <c r="F151" s="66" t="s">
        <v>713</v>
      </c>
      <c r="G151" s="110">
        <v>0</v>
      </c>
      <c r="H151" s="110">
        <v>3000000</v>
      </c>
      <c r="I151" s="110">
        <v>4680000</v>
      </c>
      <c r="J151" s="110">
        <v>0</v>
      </c>
      <c r="K151" s="110">
        <f t="shared" si="27"/>
        <v>4680000</v>
      </c>
      <c r="L151" s="623" t="s">
        <v>810</v>
      </c>
      <c r="M151" s="661">
        <v>0</v>
      </c>
      <c r="N151" s="662">
        <v>0.61</v>
      </c>
      <c r="O151" s="662">
        <v>0.39</v>
      </c>
      <c r="P151" s="661">
        <v>0</v>
      </c>
      <c r="Q151" s="505">
        <v>16</v>
      </c>
      <c r="R151" s="506">
        <v>1602</v>
      </c>
      <c r="S151" s="453" t="s">
        <v>627</v>
      </c>
    </row>
    <row r="152" spans="1:28" s="9" customFormat="1" ht="38.25" x14ac:dyDescent="0.25">
      <c r="A152" s="782"/>
      <c r="B152" s="799"/>
      <c r="C152" s="739"/>
      <c r="D152" s="199">
        <v>1290</v>
      </c>
      <c r="E152" s="19" t="s">
        <v>182</v>
      </c>
      <c r="F152" s="47" t="s">
        <v>190</v>
      </c>
      <c r="G152" s="1">
        <v>100000</v>
      </c>
      <c r="H152" s="1">
        <v>146875</v>
      </c>
      <c r="I152" s="1">
        <v>2000000</v>
      </c>
      <c r="J152" s="1">
        <v>0</v>
      </c>
      <c r="K152" s="1">
        <f t="shared" si="27"/>
        <v>2000000</v>
      </c>
      <c r="L152" s="623" t="s">
        <v>811</v>
      </c>
      <c r="M152" s="618">
        <v>0</v>
      </c>
      <c r="N152" s="618">
        <v>1</v>
      </c>
      <c r="O152" s="618">
        <v>1</v>
      </c>
      <c r="P152" s="618">
        <v>0</v>
      </c>
      <c r="Q152" s="383">
        <v>16</v>
      </c>
      <c r="R152" s="384">
        <v>1602</v>
      </c>
      <c r="S152" s="311" t="s">
        <v>627</v>
      </c>
      <c r="AB152" s="318"/>
    </row>
    <row r="153" spans="1:28" s="9" customFormat="1" ht="25.5" x14ac:dyDescent="0.25">
      <c r="A153" s="782"/>
      <c r="B153" s="799"/>
      <c r="C153" s="739"/>
      <c r="D153" s="476">
        <v>1290</v>
      </c>
      <c r="E153" s="141" t="s">
        <v>755</v>
      </c>
      <c r="F153" s="65" t="s">
        <v>756</v>
      </c>
      <c r="G153" s="58">
        <v>0</v>
      </c>
      <c r="H153" s="58">
        <v>0</v>
      </c>
      <c r="I153" s="58">
        <v>625000</v>
      </c>
      <c r="J153" s="58">
        <v>0</v>
      </c>
      <c r="K153" s="58">
        <f t="shared" si="27"/>
        <v>625000</v>
      </c>
      <c r="L153" s="663" t="s">
        <v>867</v>
      </c>
      <c r="M153" s="648">
        <v>0</v>
      </c>
      <c r="N153" s="648">
        <v>23</v>
      </c>
      <c r="O153" s="648">
        <v>47</v>
      </c>
      <c r="P153" s="648">
        <v>30</v>
      </c>
      <c r="Q153" s="529">
        <v>16</v>
      </c>
      <c r="R153" s="530">
        <v>1602</v>
      </c>
      <c r="S153" s="311"/>
      <c r="T153" s="93" t="s">
        <v>849</v>
      </c>
      <c r="U153" s="93"/>
      <c r="AB153" s="318"/>
    </row>
    <row r="154" spans="1:28" s="9" customFormat="1" ht="25.5" customHeight="1" x14ac:dyDescent="0.25">
      <c r="A154" s="782"/>
      <c r="B154" s="799"/>
      <c r="C154" s="739"/>
      <c r="D154" s="476">
        <v>1320</v>
      </c>
      <c r="E154" s="30">
        <v>1320</v>
      </c>
      <c r="F154" s="118" t="s">
        <v>135</v>
      </c>
      <c r="G154" s="70">
        <f>SUM(G155:G157)</f>
        <v>17141385.710000001</v>
      </c>
      <c r="H154" s="70">
        <f t="shared" ref="H154:K154" si="28">SUM(H155:H157)</f>
        <v>14351328</v>
      </c>
      <c r="I154" s="70">
        <f t="shared" si="28"/>
        <v>24907828</v>
      </c>
      <c r="J154" s="70">
        <f t="shared" si="28"/>
        <v>0</v>
      </c>
      <c r="K154" s="70">
        <f t="shared" si="28"/>
        <v>24907828</v>
      </c>
      <c r="L154" s="31"/>
      <c r="M154" s="570"/>
      <c r="N154" s="570"/>
      <c r="O154" s="570"/>
      <c r="P154" s="570"/>
      <c r="Q154" s="387">
        <v>16</v>
      </c>
      <c r="R154" s="388">
        <v>1602</v>
      </c>
      <c r="S154" s="311"/>
      <c r="AB154" s="318"/>
    </row>
    <row r="155" spans="1:28" s="9" customFormat="1" ht="42" customHeight="1" x14ac:dyDescent="0.25">
      <c r="A155" s="782"/>
      <c r="B155" s="799"/>
      <c r="C155" s="739"/>
      <c r="D155" s="199">
        <v>1320</v>
      </c>
      <c r="E155" s="46" t="s">
        <v>136</v>
      </c>
      <c r="F155" s="47" t="s">
        <v>137</v>
      </c>
      <c r="G155" s="68">
        <v>13103255.380000001</v>
      </c>
      <c r="H155" s="68">
        <v>12050323</v>
      </c>
      <c r="I155" s="1">
        <v>21644070</v>
      </c>
      <c r="J155" s="1">
        <v>0</v>
      </c>
      <c r="K155" s="1">
        <f t="shared" ref="K155:K157" si="29">I155+J155</f>
        <v>21644070</v>
      </c>
      <c r="L155" s="623" t="s">
        <v>812</v>
      </c>
      <c r="M155" s="618">
        <v>99</v>
      </c>
      <c r="N155" s="618">
        <v>100</v>
      </c>
      <c r="O155" s="618">
        <v>100</v>
      </c>
      <c r="P155" s="618">
        <v>100</v>
      </c>
      <c r="Q155" s="383">
        <v>16</v>
      </c>
      <c r="R155" s="384">
        <v>1602</v>
      </c>
      <c r="S155" s="311" t="s">
        <v>627</v>
      </c>
      <c r="AB155" s="318"/>
    </row>
    <row r="156" spans="1:28" s="9" customFormat="1" ht="38.25" x14ac:dyDescent="0.25">
      <c r="A156" s="782"/>
      <c r="B156" s="799"/>
      <c r="C156" s="739"/>
      <c r="D156" s="718">
        <v>1320</v>
      </c>
      <c r="E156" s="154" t="s">
        <v>191</v>
      </c>
      <c r="F156" s="155" t="s">
        <v>192</v>
      </c>
      <c r="G156" s="115">
        <v>628802.21</v>
      </c>
      <c r="H156" s="115">
        <v>598968</v>
      </c>
      <c r="I156" s="1">
        <v>680000</v>
      </c>
      <c r="J156" s="1">
        <v>0</v>
      </c>
      <c r="K156" s="1">
        <f t="shared" si="29"/>
        <v>680000</v>
      </c>
      <c r="L156" s="623" t="s">
        <v>812</v>
      </c>
      <c r="M156" s="618">
        <v>99</v>
      </c>
      <c r="N156" s="618">
        <v>100</v>
      </c>
      <c r="O156" s="618">
        <v>100</v>
      </c>
      <c r="P156" s="618">
        <v>100</v>
      </c>
      <c r="Q156" s="389">
        <v>16</v>
      </c>
      <c r="R156" s="525">
        <v>1602</v>
      </c>
      <c r="S156" s="311" t="s">
        <v>627</v>
      </c>
      <c r="AB156" s="318"/>
    </row>
    <row r="157" spans="1:28" s="9" customFormat="1" ht="42" customHeight="1" thickBot="1" x14ac:dyDescent="0.3">
      <c r="A157" s="782"/>
      <c r="B157" s="799"/>
      <c r="C157" s="741"/>
      <c r="D157" s="201">
        <v>1320</v>
      </c>
      <c r="E157" s="194" t="s">
        <v>193</v>
      </c>
      <c r="F157" s="195" t="s">
        <v>194</v>
      </c>
      <c r="G157" s="711">
        <v>3409328.12</v>
      </c>
      <c r="H157" s="711">
        <v>1702037</v>
      </c>
      <c r="I157" s="170">
        <v>2583758</v>
      </c>
      <c r="J157" s="170">
        <v>0</v>
      </c>
      <c r="K157" s="170">
        <f t="shared" si="29"/>
        <v>2583758</v>
      </c>
      <c r="L157" s="638" t="s">
        <v>812</v>
      </c>
      <c r="M157" s="621">
        <v>99</v>
      </c>
      <c r="N157" s="621">
        <v>100</v>
      </c>
      <c r="O157" s="621">
        <v>100</v>
      </c>
      <c r="P157" s="621">
        <v>100</v>
      </c>
      <c r="Q157" s="702">
        <v>16</v>
      </c>
      <c r="R157" s="703">
        <v>1602</v>
      </c>
      <c r="S157" s="721" t="s">
        <v>627</v>
      </c>
      <c r="AB157" s="318"/>
    </row>
    <row r="158" spans="1:28" s="9" customFormat="1" ht="29.25" customHeight="1" thickTop="1" x14ac:dyDescent="0.25">
      <c r="A158" s="782"/>
      <c r="B158" s="799"/>
      <c r="C158" s="739" t="s">
        <v>87</v>
      </c>
      <c r="D158" s="496">
        <v>1301</v>
      </c>
      <c r="E158" s="30">
        <v>1301</v>
      </c>
      <c r="F158" s="118" t="s">
        <v>202</v>
      </c>
      <c r="G158" s="363">
        <f>SUM(G159:G161)</f>
        <v>594848.25</v>
      </c>
      <c r="H158" s="363">
        <f t="shared" ref="H158:K158" si="30">SUM(H159:H161)</f>
        <v>616000</v>
      </c>
      <c r="I158" s="363">
        <f t="shared" si="30"/>
        <v>616000</v>
      </c>
      <c r="J158" s="363">
        <f t="shared" si="30"/>
        <v>20000</v>
      </c>
      <c r="K158" s="363">
        <f t="shared" si="30"/>
        <v>636000</v>
      </c>
      <c r="L158" s="31"/>
      <c r="M158" s="570"/>
      <c r="N158" s="570"/>
      <c r="O158" s="570"/>
      <c r="P158" s="570"/>
      <c r="Q158" s="354">
        <v>16</v>
      </c>
      <c r="R158" s="339">
        <v>1603</v>
      </c>
      <c r="S158" s="311"/>
      <c r="AB158" s="318"/>
    </row>
    <row r="159" spans="1:28" s="9" customFormat="1" ht="25.5" x14ac:dyDescent="0.25">
      <c r="A159" s="782"/>
      <c r="B159" s="799"/>
      <c r="C159" s="739"/>
      <c r="D159" s="204">
        <v>1301</v>
      </c>
      <c r="E159" s="46" t="s">
        <v>203</v>
      </c>
      <c r="F159" s="47" t="s">
        <v>206</v>
      </c>
      <c r="G159" s="362">
        <v>450000</v>
      </c>
      <c r="H159" s="362">
        <v>450000</v>
      </c>
      <c r="I159" s="515">
        <v>450000</v>
      </c>
      <c r="J159" s="515">
        <v>0</v>
      </c>
      <c r="K159" s="515">
        <f t="shared" ref="K159:K161" si="31">I159+J159</f>
        <v>450000</v>
      </c>
      <c r="L159" s="623" t="s">
        <v>813</v>
      </c>
      <c r="M159" s="660">
        <v>450000</v>
      </c>
      <c r="N159" s="660">
        <v>450000</v>
      </c>
      <c r="O159" s="660">
        <v>450000</v>
      </c>
      <c r="P159" s="660">
        <v>450000</v>
      </c>
      <c r="Q159" s="345">
        <v>16</v>
      </c>
      <c r="R159" s="329">
        <v>1603</v>
      </c>
      <c r="S159" s="311"/>
      <c r="AB159" s="318"/>
    </row>
    <row r="160" spans="1:28" s="9" customFormat="1" ht="25.5" x14ac:dyDescent="0.25">
      <c r="A160" s="782"/>
      <c r="B160" s="799"/>
      <c r="C160" s="739"/>
      <c r="D160" s="476">
        <v>1301</v>
      </c>
      <c r="E160" s="231" t="s">
        <v>204</v>
      </c>
      <c r="F160" s="119" t="s">
        <v>207</v>
      </c>
      <c r="G160" s="365">
        <v>921.61</v>
      </c>
      <c r="H160" s="365">
        <v>16000</v>
      </c>
      <c r="I160" s="515">
        <v>16000</v>
      </c>
      <c r="J160" s="515">
        <v>0</v>
      </c>
      <c r="K160" s="515">
        <f t="shared" si="31"/>
        <v>16000</v>
      </c>
      <c r="L160" s="623" t="s">
        <v>814</v>
      </c>
      <c r="M160" s="618">
        <v>5</v>
      </c>
      <c r="N160" s="618">
        <v>5</v>
      </c>
      <c r="O160" s="618">
        <v>5</v>
      </c>
      <c r="P160" s="618">
        <v>5</v>
      </c>
      <c r="Q160" s="355">
        <v>16</v>
      </c>
      <c r="R160" s="340">
        <v>1603</v>
      </c>
      <c r="S160" s="311"/>
      <c r="AB160" s="318"/>
    </row>
    <row r="161" spans="1:28" s="9" customFormat="1" ht="25.5" x14ac:dyDescent="0.25">
      <c r="A161" s="782"/>
      <c r="B161" s="799"/>
      <c r="C161" s="739"/>
      <c r="D161" s="199">
        <v>1301</v>
      </c>
      <c r="E161" s="19" t="s">
        <v>205</v>
      </c>
      <c r="F161" s="47" t="s">
        <v>208</v>
      </c>
      <c r="G161" s="362">
        <v>143926.64000000001</v>
      </c>
      <c r="H161" s="362">
        <v>150000</v>
      </c>
      <c r="I161" s="515">
        <v>150000</v>
      </c>
      <c r="J161" s="515">
        <v>20000</v>
      </c>
      <c r="K161" s="515">
        <f t="shared" si="31"/>
        <v>170000</v>
      </c>
      <c r="L161" s="623" t="s">
        <v>815</v>
      </c>
      <c r="M161" s="618">
        <v>16</v>
      </c>
      <c r="N161" s="618">
        <v>16</v>
      </c>
      <c r="O161" s="618">
        <v>16</v>
      </c>
      <c r="P161" s="618">
        <v>16</v>
      </c>
      <c r="Q161" s="345">
        <v>16</v>
      </c>
      <c r="R161" s="329">
        <v>1603</v>
      </c>
      <c r="S161" s="311"/>
      <c r="AB161" s="318"/>
    </row>
    <row r="162" spans="1:28" s="9" customFormat="1" ht="27" customHeight="1" x14ac:dyDescent="0.25">
      <c r="A162" s="782"/>
      <c r="B162" s="799"/>
      <c r="C162" s="739"/>
      <c r="D162" s="199"/>
      <c r="E162" s="19"/>
      <c r="F162" s="47"/>
      <c r="G162" s="362"/>
      <c r="H162" s="362"/>
      <c r="I162" s="515"/>
      <c r="J162" s="515"/>
      <c r="K162" s="515"/>
      <c r="L162" s="623"/>
      <c r="M162" s="618"/>
      <c r="N162" s="618"/>
      <c r="O162" s="618"/>
      <c r="P162" s="618"/>
      <c r="Q162" s="345"/>
      <c r="R162" s="329"/>
      <c r="S162" s="311"/>
      <c r="AB162" s="318"/>
    </row>
    <row r="163" spans="1:28" s="9" customFormat="1" ht="25.5" customHeight="1" x14ac:dyDescent="0.25">
      <c r="A163" s="782"/>
      <c r="B163" s="799"/>
      <c r="C163" s="739"/>
      <c r="D163" s="199">
        <v>1302</v>
      </c>
      <c r="E163" s="42">
        <v>1302</v>
      </c>
      <c r="F163" s="49" t="s">
        <v>209</v>
      </c>
      <c r="G163" s="327">
        <f>SUM(G164:G167)</f>
        <v>1165816.73</v>
      </c>
      <c r="H163" s="327">
        <f t="shared" ref="H163:K163" si="32">SUM(H164:H167)</f>
        <v>1527950</v>
      </c>
      <c r="I163" s="327">
        <f t="shared" si="32"/>
        <v>1316750</v>
      </c>
      <c r="J163" s="327">
        <f t="shared" si="32"/>
        <v>0</v>
      </c>
      <c r="K163" s="327">
        <f t="shared" si="32"/>
        <v>1316750</v>
      </c>
      <c r="L163" s="32"/>
      <c r="M163" s="578"/>
      <c r="N163" s="578"/>
      <c r="O163" s="578"/>
      <c r="P163" s="578"/>
      <c r="Q163" s="352">
        <v>16</v>
      </c>
      <c r="R163" s="337">
        <v>1603</v>
      </c>
      <c r="S163" s="311"/>
      <c r="AB163" s="318"/>
    </row>
    <row r="164" spans="1:28" s="9" customFormat="1" ht="36" customHeight="1" x14ac:dyDescent="0.25">
      <c r="A164" s="782"/>
      <c r="B164" s="799"/>
      <c r="C164" s="739"/>
      <c r="D164" s="476">
        <v>1302</v>
      </c>
      <c r="E164" s="231" t="s">
        <v>210</v>
      </c>
      <c r="F164" s="119" t="s">
        <v>214</v>
      </c>
      <c r="G164" s="365">
        <v>589750</v>
      </c>
      <c r="H164" s="365">
        <v>747050</v>
      </c>
      <c r="I164" s="515">
        <v>589750</v>
      </c>
      <c r="J164" s="515">
        <v>0</v>
      </c>
      <c r="K164" s="515">
        <f t="shared" ref="K164:K167" si="33">I164+J164</f>
        <v>589750</v>
      </c>
      <c r="L164" s="623" t="s">
        <v>816</v>
      </c>
      <c r="M164" s="618">
        <v>262</v>
      </c>
      <c r="N164" s="618">
        <v>267</v>
      </c>
      <c r="O164" s="618">
        <v>262</v>
      </c>
      <c r="P164" s="618">
        <v>262</v>
      </c>
      <c r="Q164" s="355">
        <v>16</v>
      </c>
      <c r="R164" s="340">
        <v>1603</v>
      </c>
      <c r="S164" s="311" t="s">
        <v>628</v>
      </c>
      <c r="AB164" s="318"/>
    </row>
    <row r="165" spans="1:28" s="9" customFormat="1" ht="25.5" x14ac:dyDescent="0.25">
      <c r="A165" s="782"/>
      <c r="B165" s="799"/>
      <c r="C165" s="739"/>
      <c r="D165" s="476">
        <v>1302</v>
      </c>
      <c r="E165" s="231" t="s">
        <v>211</v>
      </c>
      <c r="F165" s="119" t="s">
        <v>215</v>
      </c>
      <c r="G165" s="365">
        <v>400000</v>
      </c>
      <c r="H165" s="365">
        <v>400000</v>
      </c>
      <c r="I165" s="515">
        <v>400000</v>
      </c>
      <c r="J165" s="515">
        <v>0</v>
      </c>
      <c r="K165" s="515">
        <f t="shared" si="33"/>
        <v>400000</v>
      </c>
      <c r="L165" s="623" t="s">
        <v>817</v>
      </c>
      <c r="M165" s="618">
        <v>81</v>
      </c>
      <c r="N165" s="618">
        <v>80</v>
      </c>
      <c r="O165" s="618">
        <v>80</v>
      </c>
      <c r="P165" s="618">
        <v>80</v>
      </c>
      <c r="Q165" s="355">
        <v>16</v>
      </c>
      <c r="R165" s="340">
        <v>1603</v>
      </c>
      <c r="S165" s="311"/>
      <c r="AB165" s="318"/>
    </row>
    <row r="166" spans="1:28" s="9" customFormat="1" ht="51" x14ac:dyDescent="0.25">
      <c r="A166" s="782"/>
      <c r="B166" s="799"/>
      <c r="C166" s="739"/>
      <c r="D166" s="199">
        <v>1302</v>
      </c>
      <c r="E166" s="142" t="s">
        <v>212</v>
      </c>
      <c r="F166" s="143" t="s">
        <v>216</v>
      </c>
      <c r="G166" s="369">
        <v>176066.73</v>
      </c>
      <c r="H166" s="369">
        <v>360900</v>
      </c>
      <c r="I166" s="515">
        <v>307000</v>
      </c>
      <c r="J166" s="515">
        <v>0</v>
      </c>
      <c r="K166" s="515">
        <f t="shared" si="33"/>
        <v>307000</v>
      </c>
      <c r="L166" s="623" t="s">
        <v>818</v>
      </c>
      <c r="M166" s="618">
        <v>50</v>
      </c>
      <c r="N166" s="618">
        <v>50</v>
      </c>
      <c r="O166" s="618">
        <v>50</v>
      </c>
      <c r="P166" s="618">
        <v>50</v>
      </c>
      <c r="Q166" s="345">
        <v>16</v>
      </c>
      <c r="R166" s="329">
        <v>1603</v>
      </c>
      <c r="S166" s="311"/>
      <c r="AB166" s="318"/>
    </row>
    <row r="167" spans="1:28" s="9" customFormat="1" ht="25.5" x14ac:dyDescent="0.25">
      <c r="A167" s="782"/>
      <c r="B167" s="799"/>
      <c r="C167" s="739"/>
      <c r="D167" s="199">
        <v>1302</v>
      </c>
      <c r="E167" s="142" t="s">
        <v>213</v>
      </c>
      <c r="F167" s="143" t="s">
        <v>217</v>
      </c>
      <c r="G167" s="369">
        <v>0</v>
      </c>
      <c r="H167" s="369">
        <v>20000</v>
      </c>
      <c r="I167" s="515">
        <v>20000</v>
      </c>
      <c r="J167" s="515">
        <v>0</v>
      </c>
      <c r="K167" s="515">
        <f t="shared" si="33"/>
        <v>20000</v>
      </c>
      <c r="L167" s="623" t="s">
        <v>819</v>
      </c>
      <c r="M167" s="618">
        <v>1</v>
      </c>
      <c r="N167" s="618">
        <v>1</v>
      </c>
      <c r="O167" s="618">
        <v>1</v>
      </c>
      <c r="P167" s="618">
        <v>1</v>
      </c>
      <c r="Q167" s="345">
        <v>16</v>
      </c>
      <c r="R167" s="329">
        <v>1603</v>
      </c>
      <c r="S167" s="311"/>
      <c r="AB167" s="318"/>
    </row>
    <row r="168" spans="1:28" s="9" customFormat="1" ht="19.5" customHeight="1" x14ac:dyDescent="0.25">
      <c r="A168" s="782"/>
      <c r="B168" s="799"/>
      <c r="C168" s="739"/>
      <c r="D168" s="199"/>
      <c r="E168" s="142"/>
      <c r="F168" s="143"/>
      <c r="G168" s="369"/>
      <c r="H168" s="369"/>
      <c r="I168" s="515"/>
      <c r="J168" s="515"/>
      <c r="K168" s="515"/>
      <c r="L168" s="623"/>
      <c r="M168" s="618"/>
      <c r="N168" s="618"/>
      <c r="O168" s="618"/>
      <c r="P168" s="618"/>
      <c r="Q168" s="345"/>
      <c r="R168" s="329"/>
      <c r="S168" s="311"/>
      <c r="AB168" s="318"/>
    </row>
    <row r="169" spans="1:28" s="9" customFormat="1" ht="25.5" x14ac:dyDescent="0.25">
      <c r="A169" s="782"/>
      <c r="B169" s="799"/>
      <c r="C169" s="739"/>
      <c r="D169" s="199">
        <v>1310</v>
      </c>
      <c r="E169" s="42">
        <v>1310</v>
      </c>
      <c r="F169" s="49" t="s">
        <v>220</v>
      </c>
      <c r="G169" s="327">
        <f>G170</f>
        <v>950950</v>
      </c>
      <c r="H169" s="327">
        <f t="shared" ref="H169:K169" si="34">H170</f>
        <v>1061550</v>
      </c>
      <c r="I169" s="327">
        <f t="shared" si="34"/>
        <v>1061550</v>
      </c>
      <c r="J169" s="327">
        <f t="shared" si="34"/>
        <v>0</v>
      </c>
      <c r="K169" s="327">
        <f t="shared" si="34"/>
        <v>1061550</v>
      </c>
      <c r="L169" s="32"/>
      <c r="M169" s="572"/>
      <c r="N169" s="572"/>
      <c r="O169" s="572"/>
      <c r="P169" s="572"/>
      <c r="Q169" s="352">
        <v>16</v>
      </c>
      <c r="R169" s="337">
        <v>1603</v>
      </c>
      <c r="S169" s="311"/>
      <c r="AB169" s="318"/>
    </row>
    <row r="170" spans="1:28" s="9" customFormat="1" ht="25.5" x14ac:dyDescent="0.25">
      <c r="A170" s="782"/>
      <c r="B170" s="799"/>
      <c r="C170" s="739"/>
      <c r="D170" s="476">
        <v>1310</v>
      </c>
      <c r="E170" s="231" t="s">
        <v>218</v>
      </c>
      <c r="F170" s="119" t="s">
        <v>219</v>
      </c>
      <c r="G170" s="370">
        <v>950950</v>
      </c>
      <c r="H170" s="370">
        <v>1061550</v>
      </c>
      <c r="I170" s="515">
        <v>1061550</v>
      </c>
      <c r="J170" s="515">
        <v>0</v>
      </c>
      <c r="K170" s="515">
        <f>I170+J170</f>
        <v>1061550</v>
      </c>
      <c r="L170" s="623" t="s">
        <v>820</v>
      </c>
      <c r="M170" s="660">
        <v>1011</v>
      </c>
      <c r="N170" s="660">
        <v>1011</v>
      </c>
      <c r="O170" s="660">
        <v>1011</v>
      </c>
      <c r="P170" s="660">
        <v>1011</v>
      </c>
      <c r="Q170" s="355">
        <v>16</v>
      </c>
      <c r="R170" s="340">
        <v>1603</v>
      </c>
      <c r="S170" s="311"/>
      <c r="AB170" s="318"/>
    </row>
    <row r="171" spans="1:28" s="9" customFormat="1" ht="21.75" customHeight="1" x14ac:dyDescent="0.25">
      <c r="A171" s="782"/>
      <c r="B171" s="799"/>
      <c r="C171" s="739"/>
      <c r="D171" s="476"/>
      <c r="E171" s="231"/>
      <c r="F171" s="119"/>
      <c r="G171" s="370"/>
      <c r="H171" s="370"/>
      <c r="I171" s="517"/>
      <c r="J171" s="517"/>
      <c r="K171" s="517"/>
      <c r="L171" s="656"/>
      <c r="M171" s="655"/>
      <c r="N171" s="655"/>
      <c r="O171" s="655"/>
      <c r="P171" s="655"/>
      <c r="Q171" s="355"/>
      <c r="R171" s="340"/>
      <c r="S171" s="311"/>
      <c r="AB171" s="318"/>
    </row>
    <row r="172" spans="1:28" s="9" customFormat="1" ht="31.5" customHeight="1" x14ac:dyDescent="0.25">
      <c r="A172" s="782"/>
      <c r="B172" s="799"/>
      <c r="C172" s="739"/>
      <c r="D172" s="476">
        <v>1330</v>
      </c>
      <c r="E172" s="30">
        <v>1330</v>
      </c>
      <c r="F172" s="118" t="s">
        <v>221</v>
      </c>
      <c r="G172" s="371">
        <f>G173</f>
        <v>2420654</v>
      </c>
      <c r="H172" s="371">
        <f t="shared" ref="H172:K172" si="35">H173</f>
        <v>2631274</v>
      </c>
      <c r="I172" s="371">
        <f t="shared" si="35"/>
        <v>2631274</v>
      </c>
      <c r="J172" s="371">
        <f t="shared" si="35"/>
        <v>0</v>
      </c>
      <c r="K172" s="371">
        <f t="shared" si="35"/>
        <v>2631274</v>
      </c>
      <c r="L172" s="31"/>
      <c r="M172" s="566"/>
      <c r="N172" s="566"/>
      <c r="O172" s="566"/>
      <c r="P172" s="566"/>
      <c r="Q172" s="354">
        <v>16</v>
      </c>
      <c r="R172" s="339">
        <v>1603</v>
      </c>
      <c r="S172" s="311"/>
      <c r="AB172" s="318"/>
    </row>
    <row r="173" spans="1:28" s="9" customFormat="1" ht="23.25" customHeight="1" x14ac:dyDescent="0.25">
      <c r="A173" s="782"/>
      <c r="B173" s="799"/>
      <c r="C173" s="739"/>
      <c r="D173" s="476">
        <v>1330</v>
      </c>
      <c r="E173" s="231" t="s">
        <v>222</v>
      </c>
      <c r="F173" s="119" t="s">
        <v>223</v>
      </c>
      <c r="G173" s="370">
        <v>2420654</v>
      </c>
      <c r="H173" s="370">
        <v>2631274</v>
      </c>
      <c r="I173" s="515">
        <v>2631274</v>
      </c>
      <c r="J173" s="515">
        <v>0</v>
      </c>
      <c r="K173" s="515">
        <f>I173+J173</f>
        <v>2631274</v>
      </c>
      <c r="L173" s="623" t="s">
        <v>821</v>
      </c>
      <c r="M173" s="618">
        <v>98</v>
      </c>
      <c r="N173" s="618">
        <v>98</v>
      </c>
      <c r="O173" s="618">
        <v>98</v>
      </c>
      <c r="P173" s="618">
        <v>100</v>
      </c>
      <c r="Q173" s="355">
        <v>16</v>
      </c>
      <c r="R173" s="340">
        <v>1603</v>
      </c>
      <c r="S173" s="311"/>
      <c r="AB173" s="318"/>
    </row>
    <row r="174" spans="1:28" s="9" customFormat="1" ht="23.25" customHeight="1" x14ac:dyDescent="0.25">
      <c r="A174" s="782"/>
      <c r="B174" s="799"/>
      <c r="C174" s="739"/>
      <c r="D174" s="476"/>
      <c r="E174" s="231"/>
      <c r="F174" s="119"/>
      <c r="G174" s="370"/>
      <c r="H174" s="370"/>
      <c r="I174" s="517"/>
      <c r="J174" s="517"/>
      <c r="K174" s="517"/>
      <c r="L174" s="656"/>
      <c r="M174" s="634"/>
      <c r="N174" s="634"/>
      <c r="O174" s="634"/>
      <c r="P174" s="634"/>
      <c r="Q174" s="355"/>
      <c r="R174" s="340"/>
      <c r="S174" s="311"/>
      <c r="AB174" s="318"/>
    </row>
    <row r="175" spans="1:28" s="9" customFormat="1" ht="25.5" x14ac:dyDescent="0.25">
      <c r="A175" s="782"/>
      <c r="B175" s="799"/>
      <c r="C175" s="739"/>
      <c r="D175" s="476">
        <v>1340</v>
      </c>
      <c r="E175" s="30">
        <v>1340</v>
      </c>
      <c r="F175" s="118" t="s">
        <v>224</v>
      </c>
      <c r="G175" s="371">
        <f>G176+G177</f>
        <v>5253087.8100000005</v>
      </c>
      <c r="H175" s="371">
        <f t="shared" ref="H175:K175" si="36">H176+H177</f>
        <v>4480766</v>
      </c>
      <c r="I175" s="371">
        <f>I176+I177</f>
        <v>4480766</v>
      </c>
      <c r="J175" s="371">
        <f t="shared" si="36"/>
        <v>10000</v>
      </c>
      <c r="K175" s="371">
        <f t="shared" si="36"/>
        <v>4490766</v>
      </c>
      <c r="L175" s="31"/>
      <c r="M175" s="566"/>
      <c r="N175" s="566"/>
      <c r="O175" s="566"/>
      <c r="P175" s="566"/>
      <c r="Q175" s="354">
        <v>16</v>
      </c>
      <c r="R175" s="339">
        <v>1603</v>
      </c>
      <c r="S175" s="311"/>
      <c r="AB175" s="318"/>
    </row>
    <row r="176" spans="1:28" s="9" customFormat="1" ht="38.25" x14ac:dyDescent="0.25">
      <c r="A176" s="782"/>
      <c r="B176" s="799"/>
      <c r="C176" s="739"/>
      <c r="D176" s="476">
        <v>1340</v>
      </c>
      <c r="E176" s="43" t="s">
        <v>225</v>
      </c>
      <c r="F176" s="65" t="s">
        <v>223</v>
      </c>
      <c r="G176" s="370">
        <v>4114514.75</v>
      </c>
      <c r="H176" s="370">
        <v>4150766</v>
      </c>
      <c r="I176" s="515">
        <v>4230766</v>
      </c>
      <c r="J176" s="515">
        <v>10000</v>
      </c>
      <c r="K176" s="515">
        <f t="shared" ref="K176:K177" si="37">I176+J176</f>
        <v>4240766</v>
      </c>
      <c r="L176" s="623" t="s">
        <v>822</v>
      </c>
      <c r="M176" s="633">
        <v>0.99</v>
      </c>
      <c r="N176" s="633">
        <v>1</v>
      </c>
      <c r="O176" s="633">
        <v>1</v>
      </c>
      <c r="P176" s="633">
        <v>1</v>
      </c>
      <c r="Q176" s="356">
        <v>16</v>
      </c>
      <c r="R176" s="341">
        <v>1603</v>
      </c>
      <c r="S176" s="311" t="s">
        <v>628</v>
      </c>
      <c r="AB176" s="318"/>
    </row>
    <row r="177" spans="1:28" s="9" customFormat="1" ht="24.75" customHeight="1" thickBot="1" x14ac:dyDescent="0.3">
      <c r="A177" s="783"/>
      <c r="B177" s="800"/>
      <c r="C177" s="741"/>
      <c r="D177" s="201">
        <v>1340</v>
      </c>
      <c r="E177" s="168" t="s">
        <v>226</v>
      </c>
      <c r="F177" s="195" t="s">
        <v>227</v>
      </c>
      <c r="G177" s="712">
        <v>1138573.06</v>
      </c>
      <c r="H177" s="712">
        <v>330000</v>
      </c>
      <c r="I177" s="516">
        <v>250000</v>
      </c>
      <c r="J177" s="516">
        <v>0</v>
      </c>
      <c r="K177" s="516">
        <f t="shared" si="37"/>
        <v>250000</v>
      </c>
      <c r="L177" s="638" t="s">
        <v>823</v>
      </c>
      <c r="M177" s="713">
        <v>0.99</v>
      </c>
      <c r="N177" s="713">
        <v>1</v>
      </c>
      <c r="O177" s="713">
        <v>1</v>
      </c>
      <c r="P177" s="713">
        <v>1</v>
      </c>
      <c r="Q177" s="359">
        <v>16</v>
      </c>
      <c r="R177" s="343">
        <v>1603</v>
      </c>
      <c r="S177" s="312" t="s">
        <v>628</v>
      </c>
      <c r="AB177" s="318"/>
    </row>
    <row r="178" spans="1:28" s="9" customFormat="1" ht="15" customHeight="1" thickTop="1" x14ac:dyDescent="0.25">
      <c r="A178" s="782" t="s">
        <v>81</v>
      </c>
      <c r="B178" s="799" t="s">
        <v>88</v>
      </c>
      <c r="C178" s="739" t="s">
        <v>89</v>
      </c>
      <c r="D178" s="476"/>
      <c r="E178" s="117"/>
      <c r="F178" s="118"/>
      <c r="G178" s="70"/>
      <c r="H178" s="70"/>
      <c r="I178" s="70"/>
      <c r="J178" s="70"/>
      <c r="K178" s="70"/>
      <c r="L178" s="31"/>
      <c r="M178" s="570"/>
      <c r="N178" s="570"/>
      <c r="O178" s="570"/>
      <c r="P178" s="570"/>
      <c r="Q178" s="39"/>
      <c r="R178" s="40"/>
      <c r="S178" s="311"/>
      <c r="AB178" s="318"/>
    </row>
    <row r="179" spans="1:28" s="9" customFormat="1" x14ac:dyDescent="0.25">
      <c r="A179" s="782"/>
      <c r="B179" s="799"/>
      <c r="C179" s="739"/>
      <c r="D179" s="199"/>
      <c r="E179" s="19"/>
      <c r="F179" s="66"/>
      <c r="G179" s="113"/>
      <c r="H179" s="113"/>
      <c r="I179" s="1"/>
      <c r="J179" s="1"/>
      <c r="K179" s="1"/>
      <c r="L179" s="623"/>
      <c r="M179" s="618"/>
      <c r="N179" s="618"/>
      <c r="O179" s="618"/>
      <c r="P179" s="618"/>
      <c r="Q179" s="21"/>
      <c r="R179" s="22"/>
      <c r="S179" s="311"/>
      <c r="AB179" s="318"/>
    </row>
    <row r="180" spans="1:28" s="9" customFormat="1" x14ac:dyDescent="0.25">
      <c r="A180" s="782"/>
      <c r="B180" s="799"/>
      <c r="C180" s="739"/>
      <c r="D180" s="199"/>
      <c r="E180" s="216"/>
      <c r="F180" s="208"/>
      <c r="G180" s="218"/>
      <c r="H180" s="218"/>
      <c r="I180" s="1"/>
      <c r="J180" s="1"/>
      <c r="K180" s="1"/>
      <c r="L180" s="623"/>
      <c r="M180" s="618"/>
      <c r="N180" s="618"/>
      <c r="O180" s="618"/>
      <c r="P180" s="618"/>
      <c r="Q180" s="21"/>
      <c r="R180" s="22"/>
      <c r="S180" s="311"/>
      <c r="AB180" s="318"/>
    </row>
    <row r="181" spans="1:28" s="9" customFormat="1" x14ac:dyDescent="0.25">
      <c r="A181" s="782"/>
      <c r="B181" s="799"/>
      <c r="C181" s="739"/>
      <c r="D181" s="199"/>
      <c r="E181" s="216"/>
      <c r="F181" s="208"/>
      <c r="G181" s="218"/>
      <c r="H181" s="218"/>
      <c r="I181" s="1"/>
      <c r="J181" s="1"/>
      <c r="K181" s="1"/>
      <c r="L181" s="623"/>
      <c r="M181" s="618"/>
      <c r="N181" s="618"/>
      <c r="O181" s="618"/>
      <c r="P181" s="618"/>
      <c r="Q181" s="21"/>
      <c r="R181" s="22"/>
      <c r="S181" s="311"/>
      <c r="AB181" s="318"/>
    </row>
    <row r="182" spans="1:28" s="9" customFormat="1" x14ac:dyDescent="0.25">
      <c r="A182" s="782"/>
      <c r="B182" s="799"/>
      <c r="C182" s="739"/>
      <c r="D182" s="199"/>
      <c r="E182" s="216"/>
      <c r="F182" s="208"/>
      <c r="G182" s="113"/>
      <c r="H182" s="113"/>
      <c r="I182" s="1"/>
      <c r="J182" s="1"/>
      <c r="K182" s="1"/>
      <c r="L182" s="623"/>
      <c r="M182" s="618"/>
      <c r="N182" s="618"/>
      <c r="O182" s="618"/>
      <c r="P182" s="618"/>
      <c r="Q182" s="21"/>
      <c r="R182" s="22"/>
      <c r="S182" s="311"/>
      <c r="AB182" s="318"/>
    </row>
    <row r="183" spans="1:28" s="9" customFormat="1" ht="15.75" thickBot="1" x14ac:dyDescent="0.3">
      <c r="A183" s="782"/>
      <c r="B183" s="799"/>
      <c r="C183" s="741"/>
      <c r="D183" s="201"/>
      <c r="E183" s="519"/>
      <c r="F183" s="520"/>
      <c r="G183" s="521"/>
      <c r="H183" s="521"/>
      <c r="I183" s="170"/>
      <c r="J183" s="170"/>
      <c r="K183" s="170"/>
      <c r="L183" s="638"/>
      <c r="M183" s="621"/>
      <c r="N183" s="621"/>
      <c r="O183" s="621"/>
      <c r="P183" s="621"/>
      <c r="Q183" s="171"/>
      <c r="R183" s="172"/>
      <c r="S183" s="585"/>
      <c r="AB183" s="318"/>
    </row>
    <row r="184" spans="1:28" s="9" customFormat="1" ht="29.25" customHeight="1" thickTop="1" x14ac:dyDescent="0.25">
      <c r="A184" s="782"/>
      <c r="B184" s="799"/>
      <c r="C184" s="739" t="s">
        <v>90</v>
      </c>
      <c r="D184" s="476">
        <v>1020</v>
      </c>
      <c r="E184" s="30">
        <v>1020</v>
      </c>
      <c r="F184" s="31" t="s">
        <v>275</v>
      </c>
      <c r="G184" s="7">
        <f>SUM(G185:G186)</f>
        <v>150000</v>
      </c>
      <c r="H184" s="7">
        <f t="shared" ref="H184:K184" si="38">SUM(H185:H186)</f>
        <v>150000</v>
      </c>
      <c r="I184" s="7">
        <f>SUM(I185:I186)</f>
        <v>150000</v>
      </c>
      <c r="J184" s="7">
        <f t="shared" si="38"/>
        <v>0</v>
      </c>
      <c r="K184" s="7">
        <f t="shared" si="38"/>
        <v>150000</v>
      </c>
      <c r="L184" s="576"/>
      <c r="M184" s="577"/>
      <c r="N184" s="577"/>
      <c r="O184" s="577"/>
      <c r="P184" s="577"/>
      <c r="Q184" s="39">
        <v>11</v>
      </c>
      <c r="R184" s="40">
        <v>1102</v>
      </c>
      <c r="S184" s="311"/>
      <c r="AB184" s="318"/>
    </row>
    <row r="185" spans="1:28" s="9" customFormat="1" ht="20.25" x14ac:dyDescent="0.25">
      <c r="A185" s="782"/>
      <c r="B185" s="799"/>
      <c r="C185" s="739"/>
      <c r="D185" s="199">
        <v>1020</v>
      </c>
      <c r="E185" s="19" t="s">
        <v>276</v>
      </c>
      <c r="F185" s="20" t="s">
        <v>277</v>
      </c>
      <c r="G185" s="68">
        <v>50000</v>
      </c>
      <c r="H185" s="68">
        <v>50000</v>
      </c>
      <c r="I185" s="1">
        <v>50000</v>
      </c>
      <c r="J185" s="1">
        <v>0</v>
      </c>
      <c r="K185" s="1">
        <f t="shared" ref="K185:K186" si="39">I185+J185</f>
        <v>50000</v>
      </c>
      <c r="L185" s="623" t="s">
        <v>416</v>
      </c>
      <c r="M185" s="633">
        <v>0.95</v>
      </c>
      <c r="N185" s="633">
        <v>0.95</v>
      </c>
      <c r="O185" s="633">
        <v>0.95</v>
      </c>
      <c r="P185" s="633">
        <v>0.95</v>
      </c>
      <c r="Q185" s="21">
        <v>11</v>
      </c>
      <c r="R185" s="22">
        <v>1102</v>
      </c>
      <c r="S185" s="311"/>
      <c r="AB185" s="318"/>
    </row>
    <row r="186" spans="1:28" s="9" customFormat="1" ht="20.25" x14ac:dyDescent="0.25">
      <c r="A186" s="782"/>
      <c r="B186" s="799"/>
      <c r="C186" s="739"/>
      <c r="D186" s="199">
        <v>1020</v>
      </c>
      <c r="E186" s="19" t="s">
        <v>278</v>
      </c>
      <c r="F186" s="217" t="s">
        <v>674</v>
      </c>
      <c r="G186" s="68">
        <v>100000</v>
      </c>
      <c r="H186" s="68">
        <v>100000</v>
      </c>
      <c r="I186" s="1">
        <v>100000</v>
      </c>
      <c r="J186" s="1">
        <v>0</v>
      </c>
      <c r="K186" s="1">
        <f t="shared" si="39"/>
        <v>100000</v>
      </c>
      <c r="L186" s="623" t="s">
        <v>824</v>
      </c>
      <c r="M186" s="664">
        <v>12</v>
      </c>
      <c r="N186" s="664">
        <v>14</v>
      </c>
      <c r="O186" s="664">
        <v>15</v>
      </c>
      <c r="P186" s="664">
        <v>15</v>
      </c>
      <c r="Q186" s="21">
        <v>11</v>
      </c>
      <c r="R186" s="22">
        <v>1102</v>
      </c>
      <c r="S186" s="311"/>
      <c r="AB186" s="318"/>
    </row>
    <row r="187" spans="1:28" s="9" customFormat="1" ht="20.25" x14ac:dyDescent="0.25">
      <c r="A187" s="782"/>
      <c r="B187" s="799"/>
      <c r="C187" s="739"/>
      <c r="D187" s="476">
        <v>1270</v>
      </c>
      <c r="E187" s="30">
        <v>1270</v>
      </c>
      <c r="F187" s="118" t="s">
        <v>195</v>
      </c>
      <c r="G187" s="371">
        <f>SUM(G188:G190)</f>
        <v>1343000</v>
      </c>
      <c r="H187" s="371">
        <f t="shared" ref="H187:K187" si="40">SUM(H188:H190)</f>
        <v>1333000</v>
      </c>
      <c r="I187" s="371">
        <f>SUM(I188:I190)</f>
        <v>1350000</v>
      </c>
      <c r="J187" s="371">
        <f t="shared" si="40"/>
        <v>0</v>
      </c>
      <c r="K187" s="371">
        <f t="shared" si="40"/>
        <v>1350000</v>
      </c>
      <c r="L187" s="576"/>
      <c r="M187" s="577"/>
      <c r="N187" s="577"/>
      <c r="O187" s="577"/>
      <c r="P187" s="577"/>
      <c r="Q187" s="354">
        <v>15</v>
      </c>
      <c r="R187" s="339">
        <v>1501</v>
      </c>
      <c r="S187" s="311"/>
      <c r="AB187" s="318"/>
    </row>
    <row r="188" spans="1:28" s="9" customFormat="1" ht="28.5" customHeight="1" x14ac:dyDescent="0.25">
      <c r="A188" s="782"/>
      <c r="B188" s="799"/>
      <c r="C188" s="739"/>
      <c r="D188" s="199">
        <v>1270</v>
      </c>
      <c r="E188" s="19" t="s">
        <v>196</v>
      </c>
      <c r="F188" s="47" t="s">
        <v>199</v>
      </c>
      <c r="G188" s="362">
        <v>250000</v>
      </c>
      <c r="H188" s="362">
        <v>250000</v>
      </c>
      <c r="I188" s="515">
        <v>250000</v>
      </c>
      <c r="J188" s="515">
        <v>0</v>
      </c>
      <c r="K188" s="515">
        <f t="shared" ref="K188:K190" si="41">I188+J188</f>
        <v>250000</v>
      </c>
      <c r="L188" s="623" t="s">
        <v>825</v>
      </c>
      <c r="M188" s="618">
        <v>50</v>
      </c>
      <c r="N188" s="618">
        <v>50</v>
      </c>
      <c r="O188" s="618">
        <v>50</v>
      </c>
      <c r="P188" s="618">
        <v>50</v>
      </c>
      <c r="Q188" s="345">
        <v>15</v>
      </c>
      <c r="R188" s="329">
        <v>1501</v>
      </c>
      <c r="S188" s="311"/>
      <c r="AB188" s="318"/>
    </row>
    <row r="189" spans="1:28" s="9" customFormat="1" ht="38.25" x14ac:dyDescent="0.25">
      <c r="A189" s="782"/>
      <c r="B189" s="799"/>
      <c r="C189" s="739"/>
      <c r="D189" s="199">
        <v>1270</v>
      </c>
      <c r="E189" s="216" t="s">
        <v>197</v>
      </c>
      <c r="F189" s="208" t="s">
        <v>200</v>
      </c>
      <c r="G189" s="366">
        <v>300000</v>
      </c>
      <c r="H189" s="366">
        <v>300000</v>
      </c>
      <c r="I189" s="515">
        <v>300000</v>
      </c>
      <c r="J189" s="515">
        <v>0</v>
      </c>
      <c r="K189" s="515">
        <f t="shared" si="41"/>
        <v>300000</v>
      </c>
      <c r="L189" s="623" t="s">
        <v>826</v>
      </c>
      <c r="M189" s="618">
        <v>60</v>
      </c>
      <c r="N189" s="618">
        <v>65</v>
      </c>
      <c r="O189" s="618">
        <v>65</v>
      </c>
      <c r="P189" s="618">
        <v>65</v>
      </c>
      <c r="Q189" s="353">
        <v>15</v>
      </c>
      <c r="R189" s="338">
        <v>1501</v>
      </c>
      <c r="S189" s="311"/>
      <c r="AB189" s="318"/>
    </row>
    <row r="190" spans="1:28" s="9" customFormat="1" ht="29.25" customHeight="1" thickBot="1" x14ac:dyDescent="0.3">
      <c r="A190" s="782"/>
      <c r="B190" s="799"/>
      <c r="C190" s="741"/>
      <c r="D190" s="583">
        <v>1270</v>
      </c>
      <c r="E190" s="154" t="s">
        <v>198</v>
      </c>
      <c r="F190" s="155" t="s">
        <v>201</v>
      </c>
      <c r="G190" s="586">
        <v>793000</v>
      </c>
      <c r="H190" s="586">
        <v>783000</v>
      </c>
      <c r="I190" s="362">
        <v>800000</v>
      </c>
      <c r="J190" s="362">
        <v>0</v>
      </c>
      <c r="K190" s="362">
        <f t="shared" si="41"/>
        <v>800000</v>
      </c>
      <c r="L190" s="665" t="s">
        <v>827</v>
      </c>
      <c r="M190" s="618">
        <v>30</v>
      </c>
      <c r="N190" s="618">
        <v>35</v>
      </c>
      <c r="O190" s="618">
        <v>40</v>
      </c>
      <c r="P190" s="618">
        <v>40</v>
      </c>
      <c r="Q190" s="357">
        <v>15</v>
      </c>
      <c r="R190" s="588">
        <v>1501</v>
      </c>
      <c r="S190" s="312"/>
      <c r="AB190" s="318"/>
    </row>
    <row r="191" spans="1:28" s="9" customFormat="1" ht="26.25" customHeight="1" thickTop="1" x14ac:dyDescent="0.25">
      <c r="A191" s="782"/>
      <c r="B191" s="799"/>
      <c r="C191" s="743" t="s">
        <v>91</v>
      </c>
      <c r="D191" s="205">
        <v>1070</v>
      </c>
      <c r="E191" s="225">
        <v>1075</v>
      </c>
      <c r="F191" s="226" t="s">
        <v>753</v>
      </c>
      <c r="G191" s="227">
        <f>G192</f>
        <v>472143.83</v>
      </c>
      <c r="H191" s="227">
        <f t="shared" ref="H191:K191" si="42">H192</f>
        <v>450000</v>
      </c>
      <c r="I191" s="227">
        <f t="shared" si="42"/>
        <v>250000</v>
      </c>
      <c r="J191" s="227">
        <f t="shared" si="42"/>
        <v>0</v>
      </c>
      <c r="K191" s="227">
        <f t="shared" si="42"/>
        <v>250000</v>
      </c>
      <c r="L191" s="226"/>
      <c r="M191" s="575"/>
      <c r="N191" s="575"/>
      <c r="O191" s="575"/>
      <c r="P191" s="575"/>
      <c r="Q191" s="228">
        <v>12</v>
      </c>
      <c r="R191" s="229">
        <v>1201</v>
      </c>
      <c r="S191" s="311"/>
      <c r="AB191" s="318"/>
    </row>
    <row r="192" spans="1:28" s="9" customFormat="1" ht="28.5" customHeight="1" x14ac:dyDescent="0.25">
      <c r="A192" s="782"/>
      <c r="B192" s="799"/>
      <c r="C192" s="739"/>
      <c r="D192" s="292">
        <v>1075</v>
      </c>
      <c r="E192" s="216" t="s">
        <v>754</v>
      </c>
      <c r="F192" s="217" t="s">
        <v>580</v>
      </c>
      <c r="G192" s="113">
        <v>472143.83</v>
      </c>
      <c r="H192" s="113">
        <v>450000</v>
      </c>
      <c r="I192" s="5">
        <v>250000</v>
      </c>
      <c r="J192" s="1">
        <v>0</v>
      </c>
      <c r="K192" s="1">
        <f>I192+J192</f>
        <v>250000</v>
      </c>
      <c r="L192" s="623" t="s">
        <v>416</v>
      </c>
      <c r="M192" s="633">
        <v>0.6</v>
      </c>
      <c r="N192" s="633">
        <v>0.7</v>
      </c>
      <c r="O192" s="633">
        <v>0.8</v>
      </c>
      <c r="P192" s="633">
        <v>0.8</v>
      </c>
      <c r="Q192" s="219">
        <v>12</v>
      </c>
      <c r="R192" s="220">
        <v>1201</v>
      </c>
      <c r="S192" s="311"/>
      <c r="AB192" s="318"/>
    </row>
    <row r="193" spans="1:28" s="9" customFormat="1" ht="20.25" x14ac:dyDescent="0.25">
      <c r="A193" s="782"/>
      <c r="B193" s="799"/>
      <c r="C193" s="739"/>
      <c r="D193" s="206">
        <v>1250</v>
      </c>
      <c r="E193" s="241">
        <v>1250</v>
      </c>
      <c r="F193" s="441" t="s">
        <v>146</v>
      </c>
      <c r="G193" s="372">
        <f>SUM(G194:G200)</f>
        <v>825000</v>
      </c>
      <c r="H193" s="372">
        <f t="shared" ref="H193:K193" si="43">SUM(H194:H200)</f>
        <v>850000</v>
      </c>
      <c r="I193" s="372">
        <f>SUM(I194:I200)</f>
        <v>850000</v>
      </c>
      <c r="J193" s="372">
        <f t="shared" si="43"/>
        <v>0</v>
      </c>
      <c r="K193" s="372">
        <f t="shared" si="43"/>
        <v>850000</v>
      </c>
      <c r="L193" s="573"/>
      <c r="M193" s="574"/>
      <c r="N193" s="574"/>
      <c r="O193" s="574"/>
      <c r="P193" s="574"/>
      <c r="Q193" s="358">
        <v>15</v>
      </c>
      <c r="R193" s="342">
        <v>1501</v>
      </c>
      <c r="S193" s="311"/>
      <c r="AB193" s="318"/>
    </row>
    <row r="194" spans="1:28" s="9" customFormat="1" ht="20.25" x14ac:dyDescent="0.25">
      <c r="A194" s="782"/>
      <c r="B194" s="799"/>
      <c r="C194" s="739"/>
      <c r="D194" s="583">
        <v>1250</v>
      </c>
      <c r="E194" s="23" t="s">
        <v>147</v>
      </c>
      <c r="F194" s="155" t="s">
        <v>154</v>
      </c>
      <c r="G194" s="586">
        <v>30000</v>
      </c>
      <c r="H194" s="586">
        <v>30000</v>
      </c>
      <c r="I194" s="515">
        <v>30000</v>
      </c>
      <c r="J194" s="515">
        <v>0</v>
      </c>
      <c r="K194" s="515">
        <f t="shared" ref="K194:K200" si="44">I194+J194</f>
        <v>30000</v>
      </c>
      <c r="L194" s="623" t="s">
        <v>872</v>
      </c>
      <c r="M194" s="618">
        <v>2</v>
      </c>
      <c r="N194" s="618">
        <v>2</v>
      </c>
      <c r="O194" s="618">
        <v>2</v>
      </c>
      <c r="P194" s="618">
        <v>2</v>
      </c>
      <c r="Q194" s="357">
        <v>15</v>
      </c>
      <c r="R194" s="588">
        <v>1501</v>
      </c>
      <c r="S194" s="311"/>
      <c r="AB194" s="318"/>
    </row>
    <row r="195" spans="1:28" s="9" customFormat="1" ht="20.25" x14ac:dyDescent="0.25">
      <c r="A195" s="782"/>
      <c r="B195" s="799"/>
      <c r="C195" s="739"/>
      <c r="D195" s="583">
        <v>1250</v>
      </c>
      <c r="E195" s="23" t="s">
        <v>148</v>
      </c>
      <c r="F195" s="155" t="s">
        <v>155</v>
      </c>
      <c r="G195" s="586">
        <v>190000</v>
      </c>
      <c r="H195" s="586">
        <v>190000</v>
      </c>
      <c r="I195" s="515">
        <v>190000</v>
      </c>
      <c r="J195" s="515">
        <v>0</v>
      </c>
      <c r="K195" s="515">
        <f t="shared" si="44"/>
        <v>190000</v>
      </c>
      <c r="L195" s="623" t="s">
        <v>872</v>
      </c>
      <c r="M195" s="618">
        <v>3</v>
      </c>
      <c r="N195" s="618">
        <v>3</v>
      </c>
      <c r="O195" s="618">
        <v>3</v>
      </c>
      <c r="P195" s="618">
        <v>3</v>
      </c>
      <c r="Q195" s="357">
        <v>15</v>
      </c>
      <c r="R195" s="588">
        <v>1501</v>
      </c>
      <c r="S195" s="311"/>
      <c r="AB195" s="318"/>
    </row>
    <row r="196" spans="1:28" s="9" customFormat="1" ht="20.25" x14ac:dyDescent="0.25">
      <c r="A196" s="782"/>
      <c r="B196" s="799"/>
      <c r="C196" s="739"/>
      <c r="D196" s="583">
        <v>1250</v>
      </c>
      <c r="E196" s="23" t="s">
        <v>149</v>
      </c>
      <c r="F196" s="155" t="s">
        <v>156</v>
      </c>
      <c r="G196" s="586">
        <v>180000</v>
      </c>
      <c r="H196" s="586">
        <v>180000</v>
      </c>
      <c r="I196" s="515">
        <v>180000</v>
      </c>
      <c r="J196" s="515">
        <v>0</v>
      </c>
      <c r="K196" s="515">
        <f t="shared" si="44"/>
        <v>180000</v>
      </c>
      <c r="L196" s="623" t="s">
        <v>827</v>
      </c>
      <c r="M196" s="618">
        <v>1</v>
      </c>
      <c r="N196" s="618">
        <v>1</v>
      </c>
      <c r="O196" s="618">
        <v>1</v>
      </c>
      <c r="P196" s="618">
        <v>1</v>
      </c>
      <c r="Q196" s="357">
        <v>15</v>
      </c>
      <c r="R196" s="588">
        <v>1501</v>
      </c>
      <c r="S196" s="311"/>
      <c r="AB196" s="318"/>
    </row>
    <row r="197" spans="1:28" s="9" customFormat="1" ht="20.25" x14ac:dyDescent="0.25">
      <c r="A197" s="782"/>
      <c r="B197" s="799"/>
      <c r="C197" s="739"/>
      <c r="D197" s="583">
        <v>1250</v>
      </c>
      <c r="E197" s="23" t="s">
        <v>150</v>
      </c>
      <c r="F197" s="155" t="s">
        <v>157</v>
      </c>
      <c r="G197" s="586">
        <v>10000</v>
      </c>
      <c r="H197" s="586">
        <v>10000</v>
      </c>
      <c r="I197" s="515">
        <v>10000</v>
      </c>
      <c r="J197" s="515">
        <v>0</v>
      </c>
      <c r="K197" s="515">
        <f t="shared" si="44"/>
        <v>10000</v>
      </c>
      <c r="L197" s="623" t="s">
        <v>827</v>
      </c>
      <c r="M197" s="618">
        <v>3</v>
      </c>
      <c r="N197" s="618">
        <v>3</v>
      </c>
      <c r="O197" s="618">
        <v>3</v>
      </c>
      <c r="P197" s="618">
        <v>3</v>
      </c>
      <c r="Q197" s="357">
        <v>15</v>
      </c>
      <c r="R197" s="588">
        <v>1501</v>
      </c>
      <c r="S197" s="311"/>
      <c r="AB197" s="318"/>
    </row>
    <row r="198" spans="1:28" s="9" customFormat="1" ht="25.5" x14ac:dyDescent="0.25">
      <c r="A198" s="782"/>
      <c r="B198" s="799"/>
      <c r="C198" s="739"/>
      <c r="D198" s="583">
        <v>1250</v>
      </c>
      <c r="E198" s="23" t="s">
        <v>151</v>
      </c>
      <c r="F198" s="155" t="s">
        <v>158</v>
      </c>
      <c r="G198" s="586">
        <v>150000</v>
      </c>
      <c r="H198" s="586">
        <v>150000</v>
      </c>
      <c r="I198" s="515">
        <v>150000</v>
      </c>
      <c r="J198" s="515">
        <v>0</v>
      </c>
      <c r="K198" s="515">
        <f t="shared" si="44"/>
        <v>150000</v>
      </c>
      <c r="L198" s="623" t="s">
        <v>828</v>
      </c>
      <c r="M198" s="618">
        <v>45</v>
      </c>
      <c r="N198" s="618">
        <v>45</v>
      </c>
      <c r="O198" s="618">
        <v>45</v>
      </c>
      <c r="P198" s="618">
        <v>45</v>
      </c>
      <c r="Q198" s="357">
        <v>15</v>
      </c>
      <c r="R198" s="588">
        <v>1501</v>
      </c>
      <c r="S198" s="311"/>
      <c r="AB198" s="318"/>
    </row>
    <row r="199" spans="1:28" s="9" customFormat="1" ht="20.25" x14ac:dyDescent="0.25">
      <c r="A199" s="782"/>
      <c r="B199" s="799"/>
      <c r="C199" s="739"/>
      <c r="D199" s="583">
        <v>1250</v>
      </c>
      <c r="E199" s="23" t="s">
        <v>152</v>
      </c>
      <c r="F199" s="155" t="s">
        <v>159</v>
      </c>
      <c r="G199" s="586">
        <v>185000</v>
      </c>
      <c r="H199" s="586">
        <v>190000</v>
      </c>
      <c r="I199" s="515">
        <v>190000</v>
      </c>
      <c r="J199" s="515">
        <v>0</v>
      </c>
      <c r="K199" s="515">
        <f t="shared" si="44"/>
        <v>190000</v>
      </c>
      <c r="L199" s="623" t="s">
        <v>827</v>
      </c>
      <c r="M199" s="618">
        <v>11</v>
      </c>
      <c r="N199" s="618">
        <v>11</v>
      </c>
      <c r="O199" s="618">
        <v>12</v>
      </c>
      <c r="P199" s="618">
        <v>12</v>
      </c>
      <c r="Q199" s="357">
        <v>15</v>
      </c>
      <c r="R199" s="588">
        <v>1501</v>
      </c>
      <c r="S199" s="311"/>
      <c r="AB199" s="318"/>
    </row>
    <row r="200" spans="1:28" s="9" customFormat="1" ht="21" thickBot="1" x14ac:dyDescent="0.3">
      <c r="A200" s="782"/>
      <c r="B200" s="799"/>
      <c r="C200" s="741"/>
      <c r="D200" s="201">
        <v>1250</v>
      </c>
      <c r="E200" s="168" t="s">
        <v>153</v>
      </c>
      <c r="F200" s="195" t="s">
        <v>160</v>
      </c>
      <c r="G200" s="373">
        <v>80000</v>
      </c>
      <c r="H200" s="373">
        <v>100000</v>
      </c>
      <c r="I200" s="516">
        <v>100000</v>
      </c>
      <c r="J200" s="516">
        <v>0</v>
      </c>
      <c r="K200" s="516">
        <f t="shared" si="44"/>
        <v>100000</v>
      </c>
      <c r="L200" s="638" t="s">
        <v>829</v>
      </c>
      <c r="M200" s="621">
        <v>25</v>
      </c>
      <c r="N200" s="621">
        <v>25</v>
      </c>
      <c r="O200" s="621">
        <v>26</v>
      </c>
      <c r="P200" s="621">
        <v>26</v>
      </c>
      <c r="Q200" s="359">
        <v>15</v>
      </c>
      <c r="R200" s="343">
        <v>1501</v>
      </c>
      <c r="S200" s="312"/>
      <c r="AB200" s="318"/>
    </row>
    <row r="201" spans="1:28" s="9" customFormat="1" ht="26.25" customHeight="1" thickTop="1" x14ac:dyDescent="0.25">
      <c r="A201" s="782"/>
      <c r="B201" s="799" t="s">
        <v>88</v>
      </c>
      <c r="C201" s="792" t="s">
        <v>92</v>
      </c>
      <c r="D201" s="476">
        <v>1070</v>
      </c>
      <c r="E201" s="30">
        <v>1070</v>
      </c>
      <c r="F201" s="31" t="s">
        <v>161</v>
      </c>
      <c r="G201" s="70">
        <f>G202</f>
        <v>0</v>
      </c>
      <c r="H201" s="70">
        <f t="shared" ref="H201:K201" si="45">H202</f>
        <v>100000</v>
      </c>
      <c r="I201" s="70">
        <f t="shared" si="45"/>
        <v>100000</v>
      </c>
      <c r="J201" s="70">
        <f t="shared" si="45"/>
        <v>0</v>
      </c>
      <c r="K201" s="70">
        <f t="shared" si="45"/>
        <v>100000</v>
      </c>
      <c r="L201" s="31"/>
      <c r="M201" s="570"/>
      <c r="N201" s="570"/>
      <c r="O201" s="570"/>
      <c r="P201" s="570"/>
      <c r="Q201" s="39">
        <v>12</v>
      </c>
      <c r="R201" s="40">
        <v>1201</v>
      </c>
      <c r="S201" s="311"/>
      <c r="AB201" s="318"/>
    </row>
    <row r="202" spans="1:28" s="9" customFormat="1" ht="20.25" x14ac:dyDescent="0.25">
      <c r="A202" s="782"/>
      <c r="B202" s="799"/>
      <c r="C202" s="792"/>
      <c r="D202" s="199">
        <v>1070</v>
      </c>
      <c r="E202" s="46" t="s">
        <v>279</v>
      </c>
      <c r="F202" s="66" t="s">
        <v>280</v>
      </c>
      <c r="G202" s="110">
        <v>0</v>
      </c>
      <c r="H202" s="110">
        <v>100000</v>
      </c>
      <c r="I202" s="1">
        <v>100000</v>
      </c>
      <c r="J202" s="1">
        <v>0</v>
      </c>
      <c r="K202" s="1">
        <f>I202+J202</f>
        <v>100000</v>
      </c>
      <c r="L202" s="623" t="s">
        <v>830</v>
      </c>
      <c r="M202" s="618">
        <v>1200</v>
      </c>
      <c r="N202" s="618">
        <v>1200</v>
      </c>
      <c r="O202" s="618">
        <v>1200</v>
      </c>
      <c r="P202" s="618">
        <v>1200</v>
      </c>
      <c r="Q202" s="21">
        <v>12</v>
      </c>
      <c r="R202" s="22">
        <v>1201</v>
      </c>
      <c r="S202" s="311"/>
      <c r="AB202" s="318"/>
    </row>
    <row r="203" spans="1:28" s="9" customFormat="1" ht="25.5" x14ac:dyDescent="0.25">
      <c r="A203" s="782"/>
      <c r="B203" s="799"/>
      <c r="C203" s="792"/>
      <c r="D203" s="199">
        <v>1360</v>
      </c>
      <c r="E203" s="48">
        <v>1360</v>
      </c>
      <c r="F203" s="49" t="s">
        <v>281</v>
      </c>
      <c r="G203" s="161">
        <f>G204+G205</f>
        <v>793618.5</v>
      </c>
      <c r="H203" s="161">
        <f t="shared" ref="H203:J203" si="46">H204+H205</f>
        <v>1078800</v>
      </c>
      <c r="I203" s="161">
        <f t="shared" si="46"/>
        <v>1078800</v>
      </c>
      <c r="J203" s="161">
        <f t="shared" si="46"/>
        <v>0</v>
      </c>
      <c r="K203" s="161">
        <f>K204+K205</f>
        <v>1078800</v>
      </c>
      <c r="L203" s="32"/>
      <c r="M203" s="572"/>
      <c r="N203" s="572"/>
      <c r="O203" s="572"/>
      <c r="P203" s="572"/>
      <c r="Q203" s="33">
        <v>12</v>
      </c>
      <c r="R203" s="34">
        <v>1201</v>
      </c>
      <c r="S203" s="311"/>
      <c r="AB203" s="318"/>
    </row>
    <row r="204" spans="1:28" s="9" customFormat="1" ht="25.5" customHeight="1" x14ac:dyDescent="0.25">
      <c r="A204" s="782"/>
      <c r="B204" s="799"/>
      <c r="C204" s="792"/>
      <c r="D204" s="199">
        <v>1360</v>
      </c>
      <c r="E204" s="240" t="s">
        <v>282</v>
      </c>
      <c r="F204" s="208" t="s">
        <v>284</v>
      </c>
      <c r="G204" s="218">
        <v>793618.5</v>
      </c>
      <c r="H204" s="218">
        <v>1078800</v>
      </c>
      <c r="I204" s="1">
        <v>1078800</v>
      </c>
      <c r="J204" s="1">
        <v>0</v>
      </c>
      <c r="K204" s="1">
        <f>I204+J204</f>
        <v>1078800</v>
      </c>
      <c r="L204" s="623" t="s">
        <v>831</v>
      </c>
      <c r="M204" s="618" t="s">
        <v>869</v>
      </c>
      <c r="N204" s="618" t="s">
        <v>869</v>
      </c>
      <c r="O204" s="618" t="s">
        <v>869</v>
      </c>
      <c r="P204" s="618" t="s">
        <v>869</v>
      </c>
      <c r="Q204" s="219">
        <v>12</v>
      </c>
      <c r="R204" s="220">
        <v>1201</v>
      </c>
      <c r="S204" s="311"/>
      <c r="AB204" s="318"/>
    </row>
    <row r="205" spans="1:28" s="9" customFormat="1" x14ac:dyDescent="0.25">
      <c r="A205" s="782"/>
      <c r="B205" s="799"/>
      <c r="C205" s="792"/>
      <c r="D205" s="583"/>
      <c r="E205" s="222"/>
      <c r="F205" s="223"/>
      <c r="G205" s="224"/>
      <c r="H205" s="224"/>
      <c r="I205" s="1"/>
      <c r="J205" s="1"/>
      <c r="K205" s="1"/>
      <c r="L205" s="623"/>
      <c r="M205" s="633"/>
      <c r="N205" s="633"/>
      <c r="O205" s="633"/>
      <c r="P205" s="633"/>
      <c r="Q205" s="454"/>
      <c r="R205" s="455"/>
      <c r="S205" s="311"/>
      <c r="AB205" s="318"/>
    </row>
    <row r="206" spans="1:28" s="9" customFormat="1" ht="20.25" x14ac:dyDescent="0.25">
      <c r="A206" s="782"/>
      <c r="B206" s="799"/>
      <c r="C206" s="792"/>
      <c r="D206" s="583">
        <v>1135</v>
      </c>
      <c r="E206" s="293">
        <v>1135</v>
      </c>
      <c r="F206" s="214" t="s">
        <v>581</v>
      </c>
      <c r="G206" s="213">
        <f>G207</f>
        <v>889102.12</v>
      </c>
      <c r="H206" s="213">
        <f t="shared" ref="H206:K206" si="47">H207</f>
        <v>1483000</v>
      </c>
      <c r="I206" s="213">
        <f t="shared" si="47"/>
        <v>1320000</v>
      </c>
      <c r="J206" s="213">
        <f t="shared" si="47"/>
        <v>0</v>
      </c>
      <c r="K206" s="213">
        <f t="shared" si="47"/>
        <v>1320000</v>
      </c>
      <c r="L206" s="32"/>
      <c r="M206" s="572"/>
      <c r="N206" s="572"/>
      <c r="O206" s="572"/>
      <c r="P206" s="572"/>
      <c r="Q206" s="415">
        <v>18</v>
      </c>
      <c r="R206" s="416">
        <v>1802</v>
      </c>
      <c r="S206" s="311"/>
      <c r="AB206" s="318"/>
    </row>
    <row r="207" spans="1:28" s="9" customFormat="1" ht="25.5" x14ac:dyDescent="0.25">
      <c r="A207" s="782"/>
      <c r="B207" s="799"/>
      <c r="C207" s="792"/>
      <c r="D207" s="583">
        <v>1135</v>
      </c>
      <c r="E207" s="413" t="s">
        <v>680</v>
      </c>
      <c r="F207" s="414" t="s">
        <v>681</v>
      </c>
      <c r="G207" s="250">
        <v>889102.12</v>
      </c>
      <c r="H207" s="250">
        <v>1483000</v>
      </c>
      <c r="I207" s="1">
        <v>1320000</v>
      </c>
      <c r="J207" s="1">
        <v>0</v>
      </c>
      <c r="K207" s="1">
        <f>I207+J207</f>
        <v>1320000</v>
      </c>
      <c r="L207" s="613" t="s">
        <v>832</v>
      </c>
      <c r="M207" s="664">
        <v>16</v>
      </c>
      <c r="N207" s="664">
        <v>18</v>
      </c>
      <c r="O207" s="664">
        <v>20</v>
      </c>
      <c r="P207" s="664">
        <v>20</v>
      </c>
      <c r="Q207" s="248">
        <v>18</v>
      </c>
      <c r="R207" s="249">
        <v>1802</v>
      </c>
      <c r="S207" s="311" t="s">
        <v>629</v>
      </c>
      <c r="AB207" s="318"/>
    </row>
    <row r="208" spans="1:28" s="9" customFormat="1" ht="15.75" thickBot="1" x14ac:dyDescent="0.3">
      <c r="A208" s="794"/>
      <c r="B208" s="812"/>
      <c r="C208" s="793"/>
      <c r="D208" s="203"/>
      <c r="E208" s="187"/>
      <c r="F208" s="596"/>
      <c r="G208" s="597"/>
      <c r="H208" s="597"/>
      <c r="I208" s="598"/>
      <c r="J208" s="598"/>
      <c r="K208" s="598"/>
      <c r="L208" s="666"/>
      <c r="M208" s="667"/>
      <c r="N208" s="667"/>
      <c r="O208" s="667"/>
      <c r="P208" s="667"/>
      <c r="Q208" s="152"/>
      <c r="R208" s="153"/>
      <c r="S208" s="404"/>
      <c r="AB208" s="318"/>
    </row>
    <row r="209" spans="1:28" s="9" customFormat="1" ht="15" customHeight="1" thickTop="1" x14ac:dyDescent="0.25">
      <c r="A209" s="814" t="s">
        <v>93</v>
      </c>
      <c r="B209" s="813" t="s">
        <v>94</v>
      </c>
      <c r="C209" s="791" t="s">
        <v>95</v>
      </c>
      <c r="D209" s="405"/>
      <c r="E209" s="406"/>
      <c r="F209" s="407"/>
      <c r="G209" s="599"/>
      <c r="H209" s="599"/>
      <c r="I209" s="599"/>
      <c r="J209" s="599"/>
      <c r="K209" s="599"/>
      <c r="L209" s="668"/>
      <c r="M209" s="669"/>
      <c r="N209" s="669"/>
      <c r="O209" s="669"/>
      <c r="P209" s="669"/>
      <c r="Q209" s="600"/>
      <c r="R209" s="601"/>
      <c r="S209" s="411"/>
      <c r="AB209" s="318"/>
    </row>
    <row r="210" spans="1:28" s="9" customFormat="1" ht="15" customHeight="1" x14ac:dyDescent="0.25">
      <c r="A210" s="815"/>
      <c r="B210" s="799"/>
      <c r="C210" s="739"/>
      <c r="D210" s="476"/>
      <c r="E210" s="117"/>
      <c r="F210" s="118"/>
      <c r="G210" s="7"/>
      <c r="H210" s="7"/>
      <c r="I210" s="7"/>
      <c r="J210" s="7"/>
      <c r="K210" s="7"/>
      <c r="L210" s="31"/>
      <c r="M210" s="570"/>
      <c r="N210" s="570"/>
      <c r="O210" s="570"/>
      <c r="P210" s="570"/>
      <c r="Q210" s="39"/>
      <c r="R210" s="40"/>
      <c r="S210" s="311"/>
      <c r="AB210" s="318"/>
    </row>
    <row r="211" spans="1:28" s="9" customFormat="1" ht="15" customHeight="1" x14ac:dyDescent="0.25">
      <c r="A211" s="815"/>
      <c r="B211" s="799"/>
      <c r="C211" s="739"/>
      <c r="D211" s="476"/>
      <c r="E211" s="117"/>
      <c r="F211" s="118"/>
      <c r="G211" s="7"/>
      <c r="H211" s="7"/>
      <c r="I211" s="7"/>
      <c r="J211" s="7"/>
      <c r="K211" s="7"/>
      <c r="L211" s="31"/>
      <c r="M211" s="570"/>
      <c r="N211" s="570"/>
      <c r="O211" s="570"/>
      <c r="P211" s="570"/>
      <c r="Q211" s="39"/>
      <c r="R211" s="40"/>
      <c r="S211" s="311"/>
      <c r="AB211" s="318"/>
    </row>
    <row r="212" spans="1:28" s="9" customFormat="1" ht="15" customHeight="1" x14ac:dyDescent="0.25">
      <c r="A212" s="815"/>
      <c r="B212" s="799"/>
      <c r="C212" s="739"/>
      <c r="D212" s="476"/>
      <c r="E212" s="117"/>
      <c r="F212" s="118"/>
      <c r="G212" s="7"/>
      <c r="H212" s="7"/>
      <c r="I212" s="7"/>
      <c r="J212" s="7"/>
      <c r="K212" s="7"/>
      <c r="L212" s="31"/>
      <c r="M212" s="570"/>
      <c r="N212" s="570"/>
      <c r="O212" s="570"/>
      <c r="P212" s="570"/>
      <c r="Q212" s="39"/>
      <c r="R212" s="40"/>
      <c r="S212" s="311"/>
      <c r="AB212" s="318"/>
    </row>
    <row r="213" spans="1:28" s="9" customFormat="1" x14ac:dyDescent="0.25">
      <c r="A213" s="815"/>
      <c r="B213" s="799"/>
      <c r="C213" s="739"/>
      <c r="D213" s="199"/>
      <c r="E213" s="46"/>
      <c r="F213" s="47"/>
      <c r="G213" s="113"/>
      <c r="H213" s="113"/>
      <c r="I213" s="67"/>
      <c r="J213" s="67"/>
      <c r="K213" s="67"/>
      <c r="L213" s="20"/>
      <c r="M213" s="622"/>
      <c r="N213" s="622"/>
      <c r="O213" s="622"/>
      <c r="P213" s="622"/>
      <c r="Q213" s="21"/>
      <c r="R213" s="22"/>
      <c r="S213" s="311"/>
      <c r="AB213" s="318"/>
    </row>
    <row r="214" spans="1:28" s="9" customFormat="1" x14ac:dyDescent="0.25">
      <c r="A214" s="815"/>
      <c r="B214" s="799"/>
      <c r="C214" s="739"/>
      <c r="D214" s="199"/>
      <c r="E214" s="46"/>
      <c r="F214" s="47"/>
      <c r="G214" s="113"/>
      <c r="H214" s="113"/>
      <c r="I214" s="67"/>
      <c r="J214" s="67"/>
      <c r="K214" s="67"/>
      <c r="L214" s="20"/>
      <c r="M214" s="622"/>
      <c r="N214" s="622"/>
      <c r="O214" s="622"/>
      <c r="P214" s="622"/>
      <c r="Q214" s="21"/>
      <c r="R214" s="22"/>
      <c r="S214" s="311"/>
      <c r="AB214" s="318"/>
    </row>
    <row r="215" spans="1:28" s="9" customFormat="1" x14ac:dyDescent="0.25">
      <c r="A215" s="815"/>
      <c r="B215" s="799"/>
      <c r="C215" s="739"/>
      <c r="D215" s="199"/>
      <c r="E215" s="46"/>
      <c r="F215" s="47"/>
      <c r="G215" s="113"/>
      <c r="H215" s="113"/>
      <c r="I215" s="67"/>
      <c r="J215" s="67"/>
      <c r="K215" s="67"/>
      <c r="L215" s="20"/>
      <c r="M215" s="622"/>
      <c r="N215" s="622"/>
      <c r="O215" s="622"/>
      <c r="P215" s="622"/>
      <c r="Q215" s="21"/>
      <c r="R215" s="22"/>
      <c r="S215" s="311"/>
      <c r="AB215" s="318"/>
    </row>
    <row r="216" spans="1:28" s="9" customFormat="1" ht="15.75" thickBot="1" x14ac:dyDescent="0.3">
      <c r="A216" s="815"/>
      <c r="B216" s="799"/>
      <c r="C216" s="741"/>
      <c r="D216" s="201"/>
      <c r="E216" s="194"/>
      <c r="F216" s="195"/>
      <c r="G216" s="196"/>
      <c r="H216" s="196"/>
      <c r="I216" s="197"/>
      <c r="J216" s="197"/>
      <c r="K216" s="197"/>
      <c r="L216" s="169"/>
      <c r="M216" s="670"/>
      <c r="N216" s="670"/>
      <c r="O216" s="670"/>
      <c r="P216" s="670"/>
      <c r="Q216" s="171"/>
      <c r="R216" s="172"/>
      <c r="S216" s="312"/>
      <c r="AB216" s="318"/>
    </row>
    <row r="217" spans="1:28" s="9" customFormat="1" ht="26.25" thickTop="1" x14ac:dyDescent="0.25">
      <c r="A217" s="815"/>
      <c r="B217" s="799"/>
      <c r="C217" s="738" t="s">
        <v>723</v>
      </c>
      <c r="D217" s="198">
        <v>1130</v>
      </c>
      <c r="E217" s="178">
        <v>1130</v>
      </c>
      <c r="F217" s="239" t="s">
        <v>107</v>
      </c>
      <c r="G217" s="183">
        <f>G218</f>
        <v>18125.52</v>
      </c>
      <c r="H217" s="183">
        <f t="shared" ref="H217:K217" si="48">H218</f>
        <v>50000</v>
      </c>
      <c r="I217" s="183">
        <f t="shared" si="48"/>
        <v>50000</v>
      </c>
      <c r="J217" s="183">
        <f t="shared" si="48"/>
        <v>0</v>
      </c>
      <c r="K217" s="183">
        <f t="shared" si="48"/>
        <v>50000</v>
      </c>
      <c r="L217" s="179"/>
      <c r="M217" s="568"/>
      <c r="N217" s="568"/>
      <c r="O217" s="568"/>
      <c r="P217" s="568"/>
      <c r="Q217" s="181">
        <v>18</v>
      </c>
      <c r="R217" s="182">
        <v>1801</v>
      </c>
      <c r="S217" s="403"/>
      <c r="AB217" s="318"/>
    </row>
    <row r="218" spans="1:28" s="9" customFormat="1" ht="25.5" x14ac:dyDescent="0.25">
      <c r="A218" s="815"/>
      <c r="B218" s="799"/>
      <c r="C218" s="787"/>
      <c r="D218" s="199">
        <v>1130</v>
      </c>
      <c r="E218" s="46" t="s">
        <v>108</v>
      </c>
      <c r="F218" s="47" t="s">
        <v>109</v>
      </c>
      <c r="G218" s="110">
        <v>18125.52</v>
      </c>
      <c r="H218" s="110">
        <v>50000</v>
      </c>
      <c r="I218" s="1">
        <v>50000</v>
      </c>
      <c r="J218" s="1">
        <v>0</v>
      </c>
      <c r="K218" s="1">
        <f>I218+J218</f>
        <v>50000</v>
      </c>
      <c r="L218" s="623" t="s">
        <v>833</v>
      </c>
      <c r="M218" s="618">
        <v>1</v>
      </c>
      <c r="N218" s="618">
        <v>1</v>
      </c>
      <c r="O218" s="618">
        <v>1</v>
      </c>
      <c r="P218" s="618">
        <v>1</v>
      </c>
      <c r="Q218" s="21">
        <v>18</v>
      </c>
      <c r="R218" s="22">
        <v>1801</v>
      </c>
      <c r="S218" s="311"/>
      <c r="AB218" s="318"/>
    </row>
    <row r="219" spans="1:28" s="93" customFormat="1" x14ac:dyDescent="0.25">
      <c r="A219" s="815"/>
      <c r="B219" s="799"/>
      <c r="C219" s="787"/>
      <c r="D219" s="199"/>
      <c r="E219" s="46"/>
      <c r="F219" s="47"/>
      <c r="G219" s="110"/>
      <c r="H219" s="110"/>
      <c r="I219" s="5"/>
      <c r="J219" s="5"/>
      <c r="K219" s="5"/>
      <c r="L219" s="671"/>
      <c r="M219" s="622"/>
      <c r="N219" s="622"/>
      <c r="O219" s="622"/>
      <c r="P219" s="622"/>
      <c r="Q219" s="120"/>
      <c r="R219" s="121"/>
      <c r="S219" s="311"/>
      <c r="AB219" s="319"/>
    </row>
    <row r="220" spans="1:28" s="9" customFormat="1" x14ac:dyDescent="0.25">
      <c r="A220" s="815"/>
      <c r="B220" s="799"/>
      <c r="C220" s="788"/>
      <c r="D220" s="199"/>
      <c r="E220" s="19"/>
      <c r="F220" s="20"/>
      <c r="G220" s="1"/>
      <c r="H220" s="1"/>
      <c r="I220" s="1"/>
      <c r="J220" s="1"/>
      <c r="K220" s="1"/>
      <c r="L220" s="20"/>
      <c r="M220" s="618"/>
      <c r="N220" s="618"/>
      <c r="O220" s="618"/>
      <c r="P220" s="618"/>
      <c r="Q220" s="21"/>
      <c r="R220" s="22"/>
      <c r="S220" s="311"/>
      <c r="AB220" s="318"/>
    </row>
    <row r="221" spans="1:28" s="9" customFormat="1" ht="15.75" thickBot="1" x14ac:dyDescent="0.3">
      <c r="A221" s="816"/>
      <c r="B221" s="800"/>
      <c r="C221" s="740"/>
      <c r="D221" s="201"/>
      <c r="E221" s="168"/>
      <c r="F221" s="169"/>
      <c r="G221" s="170"/>
      <c r="H221" s="170"/>
      <c r="I221" s="170"/>
      <c r="J221" s="170"/>
      <c r="K221" s="170"/>
      <c r="L221" s="169"/>
      <c r="M221" s="621"/>
      <c r="N221" s="621"/>
      <c r="O221" s="621"/>
      <c r="P221" s="621"/>
      <c r="Q221" s="171"/>
      <c r="R221" s="172"/>
      <c r="S221" s="312"/>
      <c r="AB221" s="318"/>
    </row>
    <row r="222" spans="1:28" s="9" customFormat="1" ht="25.5" customHeight="1" thickTop="1" x14ac:dyDescent="0.25">
      <c r="A222" s="817" t="s">
        <v>93</v>
      </c>
      <c r="B222" s="798" t="s">
        <v>94</v>
      </c>
      <c r="C222" s="738" t="s">
        <v>96</v>
      </c>
      <c r="D222" s="198">
        <v>1130</v>
      </c>
      <c r="E222" s="178">
        <v>1130</v>
      </c>
      <c r="F222" s="179" t="s">
        <v>107</v>
      </c>
      <c r="G222" s="183">
        <f>G223</f>
        <v>0</v>
      </c>
      <c r="H222" s="183">
        <f t="shared" ref="H222:K222" si="49">H223</f>
        <v>47800</v>
      </c>
      <c r="I222" s="183">
        <f t="shared" si="49"/>
        <v>40000</v>
      </c>
      <c r="J222" s="183">
        <f t="shared" si="49"/>
        <v>0</v>
      </c>
      <c r="K222" s="183">
        <f t="shared" si="49"/>
        <v>40000</v>
      </c>
      <c r="L222" s="179"/>
      <c r="M222" s="568"/>
      <c r="N222" s="568"/>
      <c r="O222" s="568"/>
      <c r="P222" s="568"/>
      <c r="Q222" s="181">
        <v>18</v>
      </c>
      <c r="R222" s="182">
        <v>1801</v>
      </c>
      <c r="S222" s="403"/>
      <c r="AB222" s="318"/>
    </row>
    <row r="223" spans="1:28" s="9" customFormat="1" ht="25.5" x14ac:dyDescent="0.25">
      <c r="A223" s="815"/>
      <c r="B223" s="799"/>
      <c r="C223" s="788"/>
      <c r="D223" s="204">
        <v>1130</v>
      </c>
      <c r="E223" s="46" t="s">
        <v>110</v>
      </c>
      <c r="F223" s="47" t="s">
        <v>111</v>
      </c>
      <c r="G223" s="68">
        <v>0</v>
      </c>
      <c r="H223" s="68">
        <v>47800</v>
      </c>
      <c r="I223" s="1">
        <v>40000</v>
      </c>
      <c r="J223" s="1">
        <v>0</v>
      </c>
      <c r="K223" s="1">
        <f>I223+J223</f>
        <v>40000</v>
      </c>
      <c r="L223" s="623" t="s">
        <v>834</v>
      </c>
      <c r="M223" s="618">
        <v>0</v>
      </c>
      <c r="N223" s="618">
        <v>1</v>
      </c>
      <c r="O223" s="618">
        <v>1</v>
      </c>
      <c r="P223" s="618">
        <v>1</v>
      </c>
      <c r="Q223" s="21">
        <v>18</v>
      </c>
      <c r="R223" s="22">
        <v>1801</v>
      </c>
      <c r="S223" s="311"/>
      <c r="AB223" s="318"/>
    </row>
    <row r="224" spans="1:28" s="9" customFormat="1" ht="23.25" customHeight="1" x14ac:dyDescent="0.25">
      <c r="A224" s="815"/>
      <c r="B224" s="799"/>
      <c r="C224" s="788"/>
      <c r="D224" s="199">
        <v>1140</v>
      </c>
      <c r="E224" s="42">
        <v>1140</v>
      </c>
      <c r="F224" s="32" t="s">
        <v>112</v>
      </c>
      <c r="G224" s="8">
        <f>G225</f>
        <v>49441.66</v>
      </c>
      <c r="H224" s="8">
        <f t="shared" ref="H224:K224" si="50">H225</f>
        <v>62000</v>
      </c>
      <c r="I224" s="8">
        <f t="shared" si="50"/>
        <v>300000</v>
      </c>
      <c r="J224" s="8">
        <f t="shared" si="50"/>
        <v>0</v>
      </c>
      <c r="K224" s="8">
        <f t="shared" si="50"/>
        <v>300000</v>
      </c>
      <c r="L224" s="32"/>
      <c r="M224" s="571"/>
      <c r="N224" s="571"/>
      <c r="O224" s="571"/>
      <c r="P224" s="571"/>
      <c r="Q224" s="33">
        <v>18</v>
      </c>
      <c r="R224" s="34">
        <v>1801</v>
      </c>
      <c r="S224" s="311"/>
      <c r="AB224" s="318"/>
    </row>
    <row r="225" spans="1:28" s="9" customFormat="1" ht="23.25" customHeight="1" thickBot="1" x14ac:dyDescent="0.3">
      <c r="A225" s="815"/>
      <c r="B225" s="809"/>
      <c r="C225" s="790"/>
      <c r="D225" s="200">
        <v>1140</v>
      </c>
      <c r="E225" s="27" t="s">
        <v>113</v>
      </c>
      <c r="F225" s="443" t="s">
        <v>114</v>
      </c>
      <c r="G225" s="2">
        <v>49441.66</v>
      </c>
      <c r="H225" s="2">
        <v>62000</v>
      </c>
      <c r="I225" s="2">
        <v>300000</v>
      </c>
      <c r="J225" s="2">
        <v>0</v>
      </c>
      <c r="K225" s="2">
        <f>I225+J225</f>
        <v>300000</v>
      </c>
      <c r="L225" s="672" t="s">
        <v>760</v>
      </c>
      <c r="M225" s="619">
        <v>0</v>
      </c>
      <c r="N225" s="619">
        <v>1</v>
      </c>
      <c r="O225" s="619">
        <v>1</v>
      </c>
      <c r="P225" s="619">
        <v>1</v>
      </c>
      <c r="Q225" s="28">
        <v>18</v>
      </c>
      <c r="R225" s="29">
        <v>1801</v>
      </c>
      <c r="S225" s="412"/>
      <c r="AB225" s="318"/>
    </row>
    <row r="226" spans="1:28" s="9" customFormat="1" ht="17.25" customHeight="1" x14ac:dyDescent="0.25">
      <c r="A226" s="815"/>
      <c r="B226" s="811" t="s">
        <v>97</v>
      </c>
      <c r="C226" s="742" t="s">
        <v>98</v>
      </c>
      <c r="D226" s="476">
        <v>1140</v>
      </c>
      <c r="E226" s="30">
        <v>1140</v>
      </c>
      <c r="F226" s="31" t="s">
        <v>112</v>
      </c>
      <c r="G226" s="7">
        <f>G227</f>
        <v>4932.1899999999996</v>
      </c>
      <c r="H226" s="7">
        <f t="shared" ref="H226:K226" si="51">H227</f>
        <v>1124</v>
      </c>
      <c r="I226" s="7">
        <f t="shared" si="51"/>
        <v>0</v>
      </c>
      <c r="J226" s="7">
        <f t="shared" si="51"/>
        <v>0</v>
      </c>
      <c r="K226" s="7">
        <f t="shared" si="51"/>
        <v>0</v>
      </c>
      <c r="L226" s="31"/>
      <c r="M226" s="570"/>
      <c r="N226" s="570"/>
      <c r="O226" s="570"/>
      <c r="P226" s="570"/>
      <c r="Q226" s="39">
        <v>18</v>
      </c>
      <c r="R226" s="40">
        <v>1801</v>
      </c>
      <c r="S226" s="311"/>
      <c r="AB226" s="318"/>
    </row>
    <row r="227" spans="1:28" s="9" customFormat="1" ht="45" customHeight="1" x14ac:dyDescent="0.25">
      <c r="A227" s="815"/>
      <c r="B227" s="799"/>
      <c r="C227" s="739"/>
      <c r="D227" s="199">
        <v>1140</v>
      </c>
      <c r="E227" s="19" t="s">
        <v>238</v>
      </c>
      <c r="F227" s="47" t="s">
        <v>239</v>
      </c>
      <c r="G227" s="1">
        <v>4932.1899999999996</v>
      </c>
      <c r="H227" s="1">
        <v>1124</v>
      </c>
      <c r="I227" s="1">
        <v>0</v>
      </c>
      <c r="J227" s="1">
        <v>0</v>
      </c>
      <c r="K227" s="1">
        <v>0</v>
      </c>
      <c r="L227" s="623" t="s">
        <v>835</v>
      </c>
      <c r="M227" s="618">
        <v>0</v>
      </c>
      <c r="N227" s="618">
        <v>0</v>
      </c>
      <c r="O227" s="618">
        <v>0</v>
      </c>
      <c r="P227" s="618">
        <v>0</v>
      </c>
      <c r="Q227" s="21">
        <v>18</v>
      </c>
      <c r="R227" s="22">
        <v>1801</v>
      </c>
      <c r="S227" s="311"/>
      <c r="AB227" s="318"/>
    </row>
    <row r="228" spans="1:28" s="9" customFormat="1" ht="24" customHeight="1" x14ac:dyDescent="0.25">
      <c r="A228" s="815"/>
      <c r="B228" s="799"/>
      <c r="C228" s="739"/>
      <c r="D228" s="476">
        <v>1166</v>
      </c>
      <c r="E228" s="30">
        <v>1166</v>
      </c>
      <c r="F228" s="31" t="s">
        <v>228</v>
      </c>
      <c r="G228" s="7">
        <f>SUM(G229:G234)</f>
        <v>1295527.44</v>
      </c>
      <c r="H228" s="7">
        <f t="shared" ref="H228:K228" si="52">SUM(H229:H234)</f>
        <v>2156000</v>
      </c>
      <c r="I228" s="7">
        <f t="shared" si="52"/>
        <v>2023400</v>
      </c>
      <c r="J228" s="7">
        <f t="shared" si="52"/>
        <v>150000</v>
      </c>
      <c r="K228" s="7">
        <f t="shared" si="52"/>
        <v>2173400</v>
      </c>
      <c r="L228" s="31"/>
      <c r="M228" s="570"/>
      <c r="N228" s="570"/>
      <c r="O228" s="570"/>
      <c r="P228" s="570"/>
      <c r="Q228" s="39">
        <v>18</v>
      </c>
      <c r="R228" s="40">
        <v>1801</v>
      </c>
      <c r="S228" s="311"/>
      <c r="AB228" s="318"/>
    </row>
    <row r="229" spans="1:28" s="9" customFormat="1" ht="32.25" customHeight="1" x14ac:dyDescent="0.25">
      <c r="A229" s="815"/>
      <c r="B229" s="799"/>
      <c r="C229" s="739"/>
      <c r="D229" s="199">
        <v>1166</v>
      </c>
      <c r="E229" s="19" t="s">
        <v>229</v>
      </c>
      <c r="F229" s="47" t="s">
        <v>233</v>
      </c>
      <c r="G229" s="68">
        <v>780000</v>
      </c>
      <c r="H229" s="68">
        <v>1040000</v>
      </c>
      <c r="I229" s="1">
        <v>780000</v>
      </c>
      <c r="J229" s="1">
        <v>150000</v>
      </c>
      <c r="K229" s="1">
        <f t="shared" ref="K229:K234" si="53">I229+J229</f>
        <v>930000</v>
      </c>
      <c r="L229" s="623" t="s">
        <v>836</v>
      </c>
      <c r="M229" s="618">
        <v>1</v>
      </c>
      <c r="N229" s="618">
        <v>1</v>
      </c>
      <c r="O229" s="618">
        <v>1</v>
      </c>
      <c r="P229" s="618">
        <v>1</v>
      </c>
      <c r="Q229" s="21">
        <v>18</v>
      </c>
      <c r="R229" s="22">
        <v>1801</v>
      </c>
      <c r="S229" s="311"/>
      <c r="AB229" s="318"/>
    </row>
    <row r="230" spans="1:28" s="9" customFormat="1" ht="38.25" x14ac:dyDescent="0.25">
      <c r="A230" s="815"/>
      <c r="B230" s="799"/>
      <c r="C230" s="739"/>
      <c r="D230" s="199">
        <v>1166</v>
      </c>
      <c r="E230" s="52" t="s">
        <v>230</v>
      </c>
      <c r="F230" s="160" t="s">
        <v>234</v>
      </c>
      <c r="G230" s="68">
        <v>239136.44</v>
      </c>
      <c r="H230" s="68">
        <v>610000</v>
      </c>
      <c r="I230" s="1">
        <v>460000</v>
      </c>
      <c r="J230" s="1">
        <v>0</v>
      </c>
      <c r="K230" s="1">
        <f t="shared" si="53"/>
        <v>460000</v>
      </c>
      <c r="L230" s="623" t="s">
        <v>837</v>
      </c>
      <c r="M230" s="618">
        <v>0</v>
      </c>
      <c r="N230" s="618">
        <v>2</v>
      </c>
      <c r="O230" s="618">
        <v>2</v>
      </c>
      <c r="P230" s="618">
        <v>2</v>
      </c>
      <c r="Q230" s="21">
        <v>18</v>
      </c>
      <c r="R230" s="22">
        <v>1801</v>
      </c>
      <c r="S230" s="311"/>
      <c r="AB230" s="318"/>
    </row>
    <row r="231" spans="1:28" s="9" customFormat="1" ht="38.25" x14ac:dyDescent="0.25">
      <c r="A231" s="815"/>
      <c r="B231" s="799"/>
      <c r="C231" s="739"/>
      <c r="D231" s="199">
        <v>1166</v>
      </c>
      <c r="E231" s="159" t="s">
        <v>231</v>
      </c>
      <c r="F231" s="160" t="s">
        <v>235</v>
      </c>
      <c r="G231" s="68">
        <v>103000</v>
      </c>
      <c r="H231" s="68">
        <v>16000</v>
      </c>
      <c r="I231" s="1">
        <v>16000</v>
      </c>
      <c r="J231" s="1">
        <v>0</v>
      </c>
      <c r="K231" s="1">
        <f t="shared" si="53"/>
        <v>16000</v>
      </c>
      <c r="L231" s="623" t="s">
        <v>838</v>
      </c>
      <c r="M231" s="618">
        <v>1</v>
      </c>
      <c r="N231" s="618">
        <v>1</v>
      </c>
      <c r="O231" s="618">
        <v>1</v>
      </c>
      <c r="P231" s="618">
        <v>1</v>
      </c>
      <c r="Q231" s="21">
        <v>18</v>
      </c>
      <c r="R231" s="22">
        <v>1801</v>
      </c>
      <c r="S231" s="311"/>
      <c r="AB231" s="318"/>
    </row>
    <row r="232" spans="1:28" s="9" customFormat="1" ht="25.5" x14ac:dyDescent="0.25">
      <c r="A232" s="815"/>
      <c r="B232" s="799"/>
      <c r="C232" s="739"/>
      <c r="D232" s="204">
        <v>1166</v>
      </c>
      <c r="E232" s="216" t="s">
        <v>232</v>
      </c>
      <c r="F232" s="208" t="s">
        <v>236</v>
      </c>
      <c r="G232" s="218">
        <v>3750</v>
      </c>
      <c r="H232" s="218">
        <v>10000</v>
      </c>
      <c r="I232" s="1">
        <v>10000</v>
      </c>
      <c r="J232" s="1">
        <v>0</v>
      </c>
      <c r="K232" s="1">
        <f t="shared" si="53"/>
        <v>10000</v>
      </c>
      <c r="L232" s="623" t="s">
        <v>839</v>
      </c>
      <c r="M232" s="618">
        <v>1</v>
      </c>
      <c r="N232" s="618">
        <v>1</v>
      </c>
      <c r="O232" s="618">
        <v>1</v>
      </c>
      <c r="P232" s="618">
        <v>1</v>
      </c>
      <c r="Q232" s="219">
        <v>18</v>
      </c>
      <c r="R232" s="220">
        <v>1801</v>
      </c>
      <c r="S232" s="311"/>
      <c r="AB232" s="318"/>
    </row>
    <row r="233" spans="1:28" s="9" customFormat="1" ht="20.25" x14ac:dyDescent="0.25">
      <c r="A233" s="815"/>
      <c r="B233" s="799"/>
      <c r="C233" s="739"/>
      <c r="D233" s="204">
        <v>1165</v>
      </c>
      <c r="E233" s="46" t="s">
        <v>851</v>
      </c>
      <c r="F233" s="47" t="s">
        <v>237</v>
      </c>
      <c r="G233" s="68">
        <v>169641</v>
      </c>
      <c r="H233" s="68">
        <v>480000</v>
      </c>
      <c r="I233" s="1">
        <v>440000</v>
      </c>
      <c r="J233" s="1">
        <v>0</v>
      </c>
      <c r="K233" s="1">
        <f t="shared" si="53"/>
        <v>440000</v>
      </c>
      <c r="L233" s="623" t="s">
        <v>840</v>
      </c>
      <c r="M233" s="618">
        <v>5</v>
      </c>
      <c r="N233" s="618">
        <v>3</v>
      </c>
      <c r="O233" s="618">
        <v>3</v>
      </c>
      <c r="P233" s="618">
        <v>3</v>
      </c>
      <c r="Q233" s="21">
        <v>18</v>
      </c>
      <c r="R233" s="22">
        <v>1801</v>
      </c>
      <c r="S233" s="484"/>
      <c r="AB233" s="318"/>
    </row>
    <row r="234" spans="1:28" s="9" customFormat="1" ht="21" thickBot="1" x14ac:dyDescent="0.3">
      <c r="A234" s="815"/>
      <c r="B234" s="799"/>
      <c r="C234" s="741"/>
      <c r="D234" s="528">
        <v>1166</v>
      </c>
      <c r="E234" s="173" t="s">
        <v>751</v>
      </c>
      <c r="F234" s="174" t="s">
        <v>752</v>
      </c>
      <c r="G234" s="175">
        <v>0</v>
      </c>
      <c r="H234" s="175">
        <v>0</v>
      </c>
      <c r="I234" s="592">
        <v>317400</v>
      </c>
      <c r="J234" s="186">
        <v>0</v>
      </c>
      <c r="K234" s="186">
        <f t="shared" si="53"/>
        <v>317400</v>
      </c>
      <c r="L234" s="631" t="s">
        <v>760</v>
      </c>
      <c r="M234" s="632">
        <v>0</v>
      </c>
      <c r="N234" s="632">
        <v>1</v>
      </c>
      <c r="O234" s="632">
        <v>1</v>
      </c>
      <c r="P234" s="632">
        <v>0</v>
      </c>
      <c r="Q234" s="176">
        <v>18</v>
      </c>
      <c r="R234" s="177">
        <v>1801</v>
      </c>
      <c r="S234" s="721"/>
      <c r="T234" s="9" t="s">
        <v>849</v>
      </c>
      <c r="AB234" s="318"/>
    </row>
    <row r="235" spans="1:28" s="9" customFormat="1" ht="15.75" thickTop="1" x14ac:dyDescent="0.25">
      <c r="A235" s="815"/>
      <c r="B235" s="799"/>
      <c r="C235" s="787" t="s">
        <v>99</v>
      </c>
      <c r="D235" s="476"/>
      <c r="E235" s="30"/>
      <c r="F235" s="31"/>
      <c r="G235" s="7"/>
      <c r="H235" s="7"/>
      <c r="I235" s="7"/>
      <c r="J235" s="7"/>
      <c r="K235" s="7"/>
      <c r="L235" s="31"/>
      <c r="M235" s="570"/>
      <c r="N235" s="570"/>
      <c r="O235" s="570"/>
      <c r="P235" s="570"/>
      <c r="Q235" s="39"/>
      <c r="R235" s="40"/>
      <c r="S235" s="311"/>
      <c r="AB235" s="318"/>
    </row>
    <row r="236" spans="1:28" s="9" customFormat="1" x14ac:dyDescent="0.25">
      <c r="A236" s="815"/>
      <c r="B236" s="799"/>
      <c r="C236" s="739"/>
      <c r="D236" s="476"/>
      <c r="E236" s="30"/>
      <c r="F236" s="31"/>
      <c r="G236" s="7"/>
      <c r="H236" s="7"/>
      <c r="I236" s="7"/>
      <c r="J236" s="7"/>
      <c r="K236" s="7"/>
      <c r="L236" s="31"/>
      <c r="M236" s="570"/>
      <c r="N236" s="570"/>
      <c r="O236" s="570"/>
      <c r="P236" s="570"/>
      <c r="Q236" s="39"/>
      <c r="R236" s="40"/>
      <c r="S236" s="311"/>
      <c r="AB236" s="318"/>
    </row>
    <row r="237" spans="1:28" s="9" customFormat="1" x14ac:dyDescent="0.25">
      <c r="A237" s="815"/>
      <c r="B237" s="799"/>
      <c r="C237" s="739"/>
      <c r="D237" s="476"/>
      <c r="E237" s="30"/>
      <c r="F237" s="31"/>
      <c r="G237" s="7"/>
      <c r="H237" s="7"/>
      <c r="I237" s="7"/>
      <c r="J237" s="7"/>
      <c r="K237" s="7"/>
      <c r="L237" s="31"/>
      <c r="M237" s="570"/>
      <c r="N237" s="570"/>
      <c r="O237" s="570"/>
      <c r="P237" s="570"/>
      <c r="Q237" s="39"/>
      <c r="R237" s="40"/>
      <c r="S237" s="311"/>
      <c r="AB237" s="318"/>
    </row>
    <row r="238" spans="1:28" s="9" customFormat="1" x14ac:dyDescent="0.25">
      <c r="A238" s="815"/>
      <c r="B238" s="799"/>
      <c r="C238" s="739"/>
      <c r="D238" s="199"/>
      <c r="E238" s="52"/>
      <c r="F238" s="53"/>
      <c r="G238" s="68"/>
      <c r="H238" s="68"/>
      <c r="I238" s="5"/>
      <c r="J238" s="5"/>
      <c r="K238" s="5"/>
      <c r="L238" s="20"/>
      <c r="M238" s="622"/>
      <c r="N238" s="622"/>
      <c r="O238" s="622"/>
      <c r="P238" s="622"/>
      <c r="Q238" s="21"/>
      <c r="R238" s="22"/>
      <c r="S238" s="311"/>
      <c r="AB238" s="318"/>
    </row>
    <row r="239" spans="1:28" s="9" customFormat="1" x14ac:dyDescent="0.25">
      <c r="A239" s="815"/>
      <c r="B239" s="799"/>
      <c r="C239" s="739"/>
      <c r="D239" s="199"/>
      <c r="E239" s="159"/>
      <c r="F239" s="160"/>
      <c r="G239" s="68"/>
      <c r="H239" s="68"/>
      <c r="I239" s="5"/>
      <c r="J239" s="5"/>
      <c r="K239" s="5"/>
      <c r="L239" s="20"/>
      <c r="M239" s="622"/>
      <c r="N239" s="622"/>
      <c r="O239" s="622"/>
      <c r="P239" s="622"/>
      <c r="Q239" s="21"/>
      <c r="R239" s="22"/>
      <c r="S239" s="311"/>
      <c r="AB239" s="318"/>
    </row>
    <row r="240" spans="1:28" s="9" customFormat="1" ht="15.75" thickBot="1" x14ac:dyDescent="0.3">
      <c r="A240" s="815"/>
      <c r="B240" s="809"/>
      <c r="C240" s="790"/>
      <c r="D240" s="200"/>
      <c r="E240" s="27"/>
      <c r="F240" s="6"/>
      <c r="G240" s="2"/>
      <c r="H240" s="2"/>
      <c r="I240" s="2"/>
      <c r="J240" s="2"/>
      <c r="K240" s="2"/>
      <c r="L240" s="6"/>
      <c r="M240" s="673"/>
      <c r="N240" s="673"/>
      <c r="O240" s="673"/>
      <c r="P240" s="673"/>
      <c r="Q240" s="28"/>
      <c r="R240" s="29"/>
      <c r="S240" s="313"/>
      <c r="AB240" s="318"/>
    </row>
    <row r="241" spans="1:28" s="9" customFormat="1" ht="15" customHeight="1" x14ac:dyDescent="0.25">
      <c r="A241" s="815"/>
      <c r="B241" s="811" t="s">
        <v>100</v>
      </c>
      <c r="C241" s="742" t="s">
        <v>101</v>
      </c>
      <c r="D241" s="202">
        <v>1090</v>
      </c>
      <c r="E241" s="35">
        <v>1090</v>
      </c>
      <c r="F241" s="36" t="s">
        <v>244</v>
      </c>
      <c r="G241" s="398">
        <f>SUM(G242:G244)</f>
        <v>75000</v>
      </c>
      <c r="H241" s="398">
        <f>SUM(H242:H244)</f>
        <v>117000</v>
      </c>
      <c r="I241" s="398">
        <f>SUM(I242:I244)</f>
        <v>120000</v>
      </c>
      <c r="J241" s="398">
        <f>SUM(J242:J244)</f>
        <v>0</v>
      </c>
      <c r="K241" s="398">
        <f>SUM(K242:K244)</f>
        <v>120000</v>
      </c>
      <c r="L241" s="36"/>
      <c r="M241" s="569"/>
      <c r="N241" s="569"/>
      <c r="O241" s="569"/>
      <c r="P241" s="569"/>
      <c r="Q241" s="37">
        <v>17</v>
      </c>
      <c r="R241" s="38">
        <v>1701</v>
      </c>
      <c r="S241" s="311"/>
      <c r="AB241" s="318"/>
    </row>
    <row r="242" spans="1:28" s="9" customFormat="1" ht="20.25" x14ac:dyDescent="0.25">
      <c r="A242" s="815"/>
      <c r="B242" s="799"/>
      <c r="C242" s="739"/>
      <c r="D242" s="583">
        <v>1090</v>
      </c>
      <c r="E242" s="154" t="s">
        <v>245</v>
      </c>
      <c r="F242" s="155" t="s">
        <v>246</v>
      </c>
      <c r="G242" s="586">
        <v>45000</v>
      </c>
      <c r="H242" s="586">
        <v>45000</v>
      </c>
      <c r="I242" s="515">
        <v>45000</v>
      </c>
      <c r="J242" s="515">
        <v>0</v>
      </c>
      <c r="K242" s="515">
        <f t="shared" ref="K242:K244" si="54">I242+J242</f>
        <v>45000</v>
      </c>
      <c r="L242" s="623" t="s">
        <v>841</v>
      </c>
      <c r="M242" s="618">
        <v>200</v>
      </c>
      <c r="N242" s="618">
        <v>200</v>
      </c>
      <c r="O242" s="618">
        <v>200</v>
      </c>
      <c r="P242" s="618">
        <v>200</v>
      </c>
      <c r="Q242" s="25">
        <v>17</v>
      </c>
      <c r="R242" s="26">
        <v>1701</v>
      </c>
      <c r="S242" s="311"/>
      <c r="AB242" s="318"/>
    </row>
    <row r="243" spans="1:28" s="9" customFormat="1" ht="20.25" x14ac:dyDescent="0.25">
      <c r="A243" s="815"/>
      <c r="B243" s="799"/>
      <c r="C243" s="739"/>
      <c r="D243" s="199">
        <v>1090</v>
      </c>
      <c r="E243" s="46" t="s">
        <v>247</v>
      </c>
      <c r="F243" s="47" t="s">
        <v>248</v>
      </c>
      <c r="G243" s="362">
        <v>0</v>
      </c>
      <c r="H243" s="362">
        <v>40000</v>
      </c>
      <c r="I243" s="515">
        <v>40000</v>
      </c>
      <c r="J243" s="515">
        <v>0</v>
      </c>
      <c r="K243" s="515">
        <f t="shared" si="54"/>
        <v>40000</v>
      </c>
      <c r="L243" s="623" t="s">
        <v>842</v>
      </c>
      <c r="M243" s="618">
        <v>1</v>
      </c>
      <c r="N243" s="618">
        <v>1</v>
      </c>
      <c r="O243" s="618">
        <v>1</v>
      </c>
      <c r="P243" s="618">
        <v>1</v>
      </c>
      <c r="Q243" s="21">
        <v>17</v>
      </c>
      <c r="R243" s="22">
        <v>1701</v>
      </c>
      <c r="S243" s="311"/>
      <c r="AB243" s="318"/>
    </row>
    <row r="244" spans="1:28" s="9" customFormat="1" ht="25.5" x14ac:dyDescent="0.25">
      <c r="A244" s="815"/>
      <c r="B244" s="799"/>
      <c r="C244" s="739"/>
      <c r="D244" s="199">
        <v>1090</v>
      </c>
      <c r="E244" s="46" t="s">
        <v>249</v>
      </c>
      <c r="F244" s="47" t="s">
        <v>250</v>
      </c>
      <c r="G244" s="362">
        <v>30000</v>
      </c>
      <c r="H244" s="362">
        <v>32000</v>
      </c>
      <c r="I244" s="515">
        <v>35000</v>
      </c>
      <c r="J244" s="515">
        <v>0</v>
      </c>
      <c r="K244" s="515">
        <f t="shared" si="54"/>
        <v>35000</v>
      </c>
      <c r="L244" s="623" t="s">
        <v>843</v>
      </c>
      <c r="M244" s="618">
        <v>5</v>
      </c>
      <c r="N244" s="618">
        <v>5</v>
      </c>
      <c r="O244" s="618">
        <v>5</v>
      </c>
      <c r="P244" s="618">
        <v>5</v>
      </c>
      <c r="Q244" s="21">
        <v>17</v>
      </c>
      <c r="R244" s="22">
        <v>1701</v>
      </c>
      <c r="S244" s="311"/>
      <c r="AB244" s="318"/>
    </row>
    <row r="245" spans="1:28" s="9" customFormat="1" x14ac:dyDescent="0.25">
      <c r="A245" s="815"/>
      <c r="B245" s="799"/>
      <c r="C245" s="739"/>
      <c r="D245" s="583"/>
      <c r="E245" s="154"/>
      <c r="F245" s="155"/>
      <c r="G245" s="586"/>
      <c r="H245" s="586"/>
      <c r="I245" s="587"/>
      <c r="J245" s="587"/>
      <c r="K245" s="587"/>
      <c r="L245" s="613"/>
      <c r="M245" s="614"/>
      <c r="N245" s="614"/>
      <c r="O245" s="614"/>
      <c r="P245" s="614"/>
      <c r="Q245" s="25"/>
      <c r="R245" s="26"/>
      <c r="S245" s="484"/>
      <c r="AB245" s="318"/>
    </row>
    <row r="246" spans="1:28" s="9" customFormat="1" x14ac:dyDescent="0.25">
      <c r="A246" s="815"/>
      <c r="B246" s="799"/>
      <c r="C246" s="739"/>
      <c r="D246" s="583"/>
      <c r="E246" s="154"/>
      <c r="F246" s="155"/>
      <c r="G246" s="586"/>
      <c r="H246" s="586"/>
      <c r="I246" s="587"/>
      <c r="J246" s="587"/>
      <c r="K246" s="587"/>
      <c r="L246" s="613"/>
      <c r="M246" s="614"/>
      <c r="N246" s="614"/>
      <c r="O246" s="614"/>
      <c r="P246" s="614"/>
      <c r="Q246" s="25"/>
      <c r="R246" s="26"/>
      <c r="S246" s="323"/>
      <c r="AB246" s="318"/>
    </row>
    <row r="247" spans="1:28" s="9" customFormat="1" ht="15.75" thickBot="1" x14ac:dyDescent="0.3">
      <c r="A247" s="815"/>
      <c r="B247" s="799"/>
      <c r="C247" s="741"/>
      <c r="D247" s="201"/>
      <c r="E247" s="168"/>
      <c r="F247" s="169"/>
      <c r="G247" s="170"/>
      <c r="H247" s="170"/>
      <c r="I247" s="170"/>
      <c r="J247" s="170"/>
      <c r="K247" s="170"/>
      <c r="L247" s="169"/>
      <c r="M247" s="670"/>
      <c r="N247" s="670"/>
      <c r="O247" s="670"/>
      <c r="P247" s="670"/>
      <c r="Q247" s="171"/>
      <c r="R247" s="172"/>
      <c r="S247" s="312"/>
      <c r="AB247" s="318"/>
    </row>
    <row r="248" spans="1:28" s="9" customFormat="1" ht="15.75" customHeight="1" thickTop="1" x14ac:dyDescent="0.25">
      <c r="A248" s="815"/>
      <c r="B248" s="799"/>
      <c r="C248" s="738" t="s">
        <v>102</v>
      </c>
      <c r="D248" s="198"/>
      <c r="E248" s="178"/>
      <c r="F248" s="179"/>
      <c r="G248" s="180"/>
      <c r="H248" s="180"/>
      <c r="I248" s="180"/>
      <c r="J248" s="180"/>
      <c r="K248" s="180"/>
      <c r="L248" s="179"/>
      <c r="M248" s="568"/>
      <c r="N248" s="568"/>
      <c r="O248" s="568"/>
      <c r="P248" s="568"/>
      <c r="Q248" s="181"/>
      <c r="R248" s="182"/>
      <c r="S248" s="311"/>
      <c r="AB248" s="318"/>
    </row>
    <row r="249" spans="1:28" s="9" customFormat="1" x14ac:dyDescent="0.25">
      <c r="A249" s="815"/>
      <c r="B249" s="799"/>
      <c r="C249" s="787"/>
      <c r="D249" s="476"/>
      <c r="E249" s="30"/>
      <c r="F249" s="31"/>
      <c r="G249" s="7"/>
      <c r="H249" s="7"/>
      <c r="I249" s="7"/>
      <c r="J249" s="7"/>
      <c r="K249" s="7"/>
      <c r="L249" s="31"/>
      <c r="M249" s="570"/>
      <c r="N249" s="570"/>
      <c r="O249" s="570"/>
      <c r="P249" s="570"/>
      <c r="Q249" s="39"/>
      <c r="R249" s="40"/>
      <c r="S249" s="311"/>
      <c r="AB249" s="318"/>
    </row>
    <row r="250" spans="1:28" s="9" customFormat="1" x14ac:dyDescent="0.25">
      <c r="A250" s="815"/>
      <c r="B250" s="799"/>
      <c r="C250" s="787"/>
      <c r="D250" s="476"/>
      <c r="E250" s="30"/>
      <c r="F250" s="31"/>
      <c r="G250" s="7"/>
      <c r="H250" s="7"/>
      <c r="I250" s="7"/>
      <c r="J250" s="7"/>
      <c r="K250" s="7"/>
      <c r="L250" s="31"/>
      <c r="M250" s="570"/>
      <c r="N250" s="570"/>
      <c r="O250" s="570"/>
      <c r="P250" s="570"/>
      <c r="Q250" s="39"/>
      <c r="R250" s="40"/>
      <c r="S250" s="311"/>
      <c r="AB250" s="318"/>
    </row>
    <row r="251" spans="1:28" s="9" customFormat="1" x14ac:dyDescent="0.25">
      <c r="A251" s="815"/>
      <c r="B251" s="799"/>
      <c r="C251" s="788"/>
      <c r="D251" s="199"/>
      <c r="E251" s="63"/>
      <c r="F251" s="64"/>
      <c r="G251" s="69"/>
      <c r="H251" s="69"/>
      <c r="I251" s="69"/>
      <c r="J251" s="69"/>
      <c r="K251" s="69"/>
      <c r="L251" s="64"/>
      <c r="M251" s="674"/>
      <c r="N251" s="674"/>
      <c r="O251" s="674"/>
      <c r="P251" s="674"/>
      <c r="Q251" s="61"/>
      <c r="R251" s="62"/>
      <c r="S251" s="311"/>
      <c r="AB251" s="318"/>
    </row>
    <row r="252" spans="1:28" s="9" customFormat="1" x14ac:dyDescent="0.25">
      <c r="A252" s="815"/>
      <c r="B252" s="799"/>
      <c r="C252" s="788"/>
      <c r="D252" s="199"/>
      <c r="E252" s="63"/>
      <c r="F252" s="64"/>
      <c r="G252" s="69"/>
      <c r="H252" s="69"/>
      <c r="I252" s="69"/>
      <c r="J252" s="69"/>
      <c r="K252" s="69"/>
      <c r="L252" s="64"/>
      <c r="M252" s="674"/>
      <c r="N252" s="674"/>
      <c r="O252" s="674"/>
      <c r="P252" s="674"/>
      <c r="Q252" s="61"/>
      <c r="R252" s="62"/>
      <c r="S252" s="311"/>
      <c r="AB252" s="318"/>
    </row>
    <row r="253" spans="1:28" s="9" customFormat="1" x14ac:dyDescent="0.25">
      <c r="A253" s="815"/>
      <c r="B253" s="799"/>
      <c r="C253" s="788"/>
      <c r="D253" s="199"/>
      <c r="E253" s="19"/>
      <c r="F253" s="20"/>
      <c r="G253" s="1"/>
      <c r="H253" s="1"/>
      <c r="I253" s="1"/>
      <c r="J253" s="1"/>
      <c r="K253" s="1"/>
      <c r="L253" s="20"/>
      <c r="M253" s="618"/>
      <c r="N253" s="618"/>
      <c r="O253" s="618"/>
      <c r="P253" s="618"/>
      <c r="Q253" s="21"/>
      <c r="R253" s="22"/>
      <c r="S253" s="311"/>
      <c r="AB253" s="318"/>
    </row>
    <row r="254" spans="1:28" s="9" customFormat="1" ht="15.75" thickBot="1" x14ac:dyDescent="0.3">
      <c r="A254" s="815"/>
      <c r="B254" s="799"/>
      <c r="C254" s="740"/>
      <c r="D254" s="201"/>
      <c r="E254" s="168"/>
      <c r="F254" s="169"/>
      <c r="G254" s="170"/>
      <c r="H254" s="170"/>
      <c r="I254" s="170"/>
      <c r="J254" s="170"/>
      <c r="K254" s="170"/>
      <c r="L254" s="169"/>
      <c r="M254" s="621"/>
      <c r="N254" s="621"/>
      <c r="O254" s="621"/>
      <c r="P254" s="621"/>
      <c r="Q254" s="171"/>
      <c r="R254" s="172"/>
      <c r="S254" s="312"/>
      <c r="AB254" s="318"/>
    </row>
    <row r="255" spans="1:28" s="9" customFormat="1" ht="26.25" thickTop="1" x14ac:dyDescent="0.25">
      <c r="A255" s="815"/>
      <c r="B255" s="799"/>
      <c r="C255" s="738" t="s">
        <v>103</v>
      </c>
      <c r="D255" s="198">
        <v>1070</v>
      </c>
      <c r="E255" s="307">
        <v>1070</v>
      </c>
      <c r="F255" s="308" t="s">
        <v>161</v>
      </c>
      <c r="G255" s="399">
        <f>SUM(G256:G257)</f>
        <v>0</v>
      </c>
      <c r="H255" s="399">
        <f>SUM(H256:H257)</f>
        <v>6016219</v>
      </c>
      <c r="I255" s="399">
        <f>SUM(I256:I257)</f>
        <v>9100000</v>
      </c>
      <c r="J255" s="399">
        <f t="shared" ref="J255:K255" si="55">SUM(J256:J257)</f>
        <v>95000</v>
      </c>
      <c r="K255" s="399">
        <f t="shared" si="55"/>
        <v>9195000</v>
      </c>
      <c r="L255" s="179"/>
      <c r="M255" s="568"/>
      <c r="N255" s="568"/>
      <c r="O255" s="568"/>
      <c r="P255" s="568"/>
      <c r="Q255" s="181">
        <v>17</v>
      </c>
      <c r="R255" s="182">
        <v>1701</v>
      </c>
      <c r="S255" s="403"/>
      <c r="AB255" s="318"/>
    </row>
    <row r="256" spans="1:28" s="9" customFormat="1" ht="25.5" x14ac:dyDescent="0.25">
      <c r="A256" s="815"/>
      <c r="B256" s="799"/>
      <c r="C256" s="739"/>
      <c r="D256" s="292">
        <v>1070</v>
      </c>
      <c r="E256" s="607" t="s">
        <v>714</v>
      </c>
      <c r="F256" s="608" t="s">
        <v>715</v>
      </c>
      <c r="G256" s="110">
        <v>0</v>
      </c>
      <c r="H256" s="110">
        <v>3850000</v>
      </c>
      <c r="I256" s="5">
        <v>3100000</v>
      </c>
      <c r="J256" s="1">
        <v>0</v>
      </c>
      <c r="K256" s="1">
        <f>I256+J256</f>
        <v>3100000</v>
      </c>
      <c r="L256" s="623" t="s">
        <v>871</v>
      </c>
      <c r="M256" s="618">
        <v>0</v>
      </c>
      <c r="N256" s="618">
        <v>1</v>
      </c>
      <c r="O256" s="618">
        <v>0</v>
      </c>
      <c r="P256" s="618">
        <v>0</v>
      </c>
      <c r="Q256" s="21">
        <v>17</v>
      </c>
      <c r="R256" s="22">
        <v>1701</v>
      </c>
      <c r="S256" s="311"/>
      <c r="AB256" s="318"/>
    </row>
    <row r="257" spans="1:28" s="9" customFormat="1" ht="20.25" x14ac:dyDescent="0.25">
      <c r="A257" s="815"/>
      <c r="B257" s="799"/>
      <c r="C257" s="739"/>
      <c r="D257" s="292">
        <v>1070</v>
      </c>
      <c r="E257" s="716" t="s">
        <v>727</v>
      </c>
      <c r="F257" s="717" t="s">
        <v>728</v>
      </c>
      <c r="G257" s="110">
        <v>0</v>
      </c>
      <c r="H257" s="110">
        <v>2166219</v>
      </c>
      <c r="I257" s="5">
        <v>6000000</v>
      </c>
      <c r="J257" s="1">
        <v>95000</v>
      </c>
      <c r="K257" s="1">
        <f>I257+J257</f>
        <v>6095000</v>
      </c>
      <c r="L257" s="623" t="s">
        <v>871</v>
      </c>
      <c r="M257" s="618">
        <v>0</v>
      </c>
      <c r="N257" s="618">
        <v>1</v>
      </c>
      <c r="O257" s="618">
        <v>0</v>
      </c>
      <c r="P257" s="618">
        <v>0</v>
      </c>
      <c r="Q257" s="21">
        <v>17</v>
      </c>
      <c r="R257" s="22">
        <v>1701</v>
      </c>
      <c r="S257" s="311"/>
      <c r="T257" s="9" t="s">
        <v>849</v>
      </c>
      <c r="AB257" s="318"/>
    </row>
    <row r="258" spans="1:28" s="9" customFormat="1" x14ac:dyDescent="0.25">
      <c r="A258" s="815"/>
      <c r="B258" s="799"/>
      <c r="C258" s="739"/>
      <c r="D258" s="583"/>
      <c r="E258" s="714"/>
      <c r="F258" s="715"/>
      <c r="G258" s="110"/>
      <c r="H258" s="110"/>
      <c r="I258" s="5"/>
      <c r="J258" s="1"/>
      <c r="K258" s="1"/>
      <c r="L258" s="623"/>
      <c r="M258" s="618"/>
      <c r="N258" s="618"/>
      <c r="O258" s="618"/>
      <c r="P258" s="618"/>
      <c r="Q258" s="21"/>
      <c r="R258" s="22"/>
      <c r="S258" s="311"/>
      <c r="AB258" s="318"/>
    </row>
    <row r="259" spans="1:28" s="9" customFormat="1" ht="20.25" x14ac:dyDescent="0.25">
      <c r="A259" s="815"/>
      <c r="B259" s="799"/>
      <c r="C259" s="739"/>
      <c r="D259" s="199">
        <v>1075</v>
      </c>
      <c r="E259" s="48">
        <v>1075</v>
      </c>
      <c r="F259" s="49" t="s">
        <v>753</v>
      </c>
      <c r="G259" s="8">
        <f>SUM(G260:G260)</f>
        <v>0</v>
      </c>
      <c r="H259" s="8">
        <f>SUM(H260:H260)</f>
        <v>0</v>
      </c>
      <c r="I259" s="8">
        <f>SUM(I260:I260)</f>
        <v>6700000</v>
      </c>
      <c r="J259" s="8">
        <f>SUM(J260:J260)</f>
        <v>0</v>
      </c>
      <c r="K259" s="8">
        <f>SUM(K260:K260)</f>
        <v>6700000</v>
      </c>
      <c r="L259" s="8"/>
      <c r="M259" s="8"/>
      <c r="N259" s="8"/>
      <c r="O259" s="8"/>
      <c r="P259" s="8"/>
      <c r="Q259" s="526">
        <v>12</v>
      </c>
      <c r="R259" s="527">
        <v>1201</v>
      </c>
      <c r="S259" s="311"/>
      <c r="AB259" s="318"/>
    </row>
    <row r="260" spans="1:28" s="9" customFormat="1" ht="20.25" x14ac:dyDescent="0.25">
      <c r="A260" s="815"/>
      <c r="B260" s="799"/>
      <c r="C260" s="739"/>
      <c r="D260" s="199">
        <v>1075</v>
      </c>
      <c r="E260" s="142" t="s">
        <v>743</v>
      </c>
      <c r="F260" s="593" t="s">
        <v>744</v>
      </c>
      <c r="G260" s="594">
        <v>0</v>
      </c>
      <c r="H260" s="594">
        <v>0</v>
      </c>
      <c r="I260" s="594">
        <v>6700000</v>
      </c>
      <c r="J260" s="594">
        <v>0</v>
      </c>
      <c r="K260" s="594">
        <f>I260+J260</f>
        <v>6700000</v>
      </c>
      <c r="L260" s="675" t="s">
        <v>416</v>
      </c>
      <c r="M260" s="676">
        <v>0.1</v>
      </c>
      <c r="N260" s="676">
        <v>1</v>
      </c>
      <c r="O260" s="676">
        <v>0</v>
      </c>
      <c r="P260" s="676">
        <v>0</v>
      </c>
      <c r="Q260" s="531">
        <v>12</v>
      </c>
      <c r="R260" s="532">
        <v>1201</v>
      </c>
      <c r="S260" s="311"/>
      <c r="T260" s="9" t="s">
        <v>849</v>
      </c>
      <c r="AB260" s="318"/>
    </row>
    <row r="261" spans="1:28" s="9" customFormat="1" x14ac:dyDescent="0.25">
      <c r="A261" s="815"/>
      <c r="B261" s="799"/>
      <c r="C261" s="739"/>
      <c r="D261" s="199"/>
      <c r="E261" s="142"/>
      <c r="F261" s="593"/>
      <c r="G261" s="594"/>
      <c r="H261" s="594"/>
      <c r="I261" s="594"/>
      <c r="J261" s="594"/>
      <c r="K261" s="594"/>
      <c r="L261" s="675"/>
      <c r="M261" s="676"/>
      <c r="N261" s="676"/>
      <c r="O261" s="676"/>
      <c r="P261" s="676"/>
      <c r="Q261" s="531"/>
      <c r="R261" s="532"/>
      <c r="S261" s="311"/>
      <c r="AB261" s="318"/>
    </row>
    <row r="262" spans="1:28" s="9" customFormat="1" ht="20.25" x14ac:dyDescent="0.25">
      <c r="A262" s="815"/>
      <c r="B262" s="799"/>
      <c r="C262" s="739"/>
      <c r="D262" s="199">
        <v>1140</v>
      </c>
      <c r="E262" s="48">
        <v>1140</v>
      </c>
      <c r="F262" s="49" t="s">
        <v>112</v>
      </c>
      <c r="G262" s="8">
        <f>SUM(G263)</f>
        <v>0</v>
      </c>
      <c r="H262" s="8">
        <f t="shared" ref="H262:K262" si="56">SUM(H263)</f>
        <v>0</v>
      </c>
      <c r="I262" s="8">
        <f>SUM(I263)</f>
        <v>4780000</v>
      </c>
      <c r="J262" s="8">
        <f t="shared" si="56"/>
        <v>350000</v>
      </c>
      <c r="K262" s="8">
        <f t="shared" si="56"/>
        <v>5130000</v>
      </c>
      <c r="L262" s="8"/>
      <c r="M262" s="8"/>
      <c r="N262" s="8"/>
      <c r="O262" s="8"/>
      <c r="P262" s="8"/>
      <c r="Q262" s="526">
        <v>18</v>
      </c>
      <c r="R262" s="527">
        <v>1801</v>
      </c>
      <c r="S262" s="311"/>
      <c r="AB262" s="318"/>
    </row>
    <row r="263" spans="1:28" s="9" customFormat="1" ht="25.5" x14ac:dyDescent="0.25">
      <c r="A263" s="815"/>
      <c r="B263" s="799"/>
      <c r="C263" s="739"/>
      <c r="D263" s="199">
        <v>1140</v>
      </c>
      <c r="E263" s="46" t="s">
        <v>749</v>
      </c>
      <c r="F263" s="47" t="s">
        <v>750</v>
      </c>
      <c r="G263" s="400">
        <v>0</v>
      </c>
      <c r="H263" s="400">
        <v>0</v>
      </c>
      <c r="I263" s="595">
        <v>4780000</v>
      </c>
      <c r="J263" s="515">
        <v>350000</v>
      </c>
      <c r="K263" s="515">
        <f>I263+J263</f>
        <v>5130000</v>
      </c>
      <c r="L263" s="623" t="s">
        <v>760</v>
      </c>
      <c r="M263" s="618">
        <v>0</v>
      </c>
      <c r="N263" s="618">
        <v>1</v>
      </c>
      <c r="O263" s="618">
        <v>1</v>
      </c>
      <c r="P263" s="618">
        <v>0</v>
      </c>
      <c r="Q263" s="345">
        <v>18</v>
      </c>
      <c r="R263" s="329">
        <v>1801</v>
      </c>
      <c r="S263" s="311"/>
      <c r="T263" s="9" t="s">
        <v>849</v>
      </c>
      <c r="AB263" s="318"/>
    </row>
    <row r="264" spans="1:28" s="9" customFormat="1" ht="15.75" thickBot="1" x14ac:dyDescent="0.3">
      <c r="A264" s="816"/>
      <c r="B264" s="800"/>
      <c r="C264" s="740"/>
      <c r="D264" s="201"/>
      <c r="E264" s="168"/>
      <c r="F264" s="169"/>
      <c r="G264" s="170"/>
      <c r="H264" s="170"/>
      <c r="I264" s="170"/>
      <c r="J264" s="170"/>
      <c r="K264" s="170"/>
      <c r="L264" s="169"/>
      <c r="M264" s="621"/>
      <c r="N264" s="621"/>
      <c r="O264" s="621"/>
      <c r="P264" s="621"/>
      <c r="Q264" s="171"/>
      <c r="R264" s="172"/>
      <c r="S264" s="312"/>
      <c r="AB264" s="318"/>
    </row>
    <row r="265" spans="1:28" s="9" customFormat="1" ht="21" customHeight="1" thickTop="1" x14ac:dyDescent="0.25">
      <c r="A265" s="782" t="s">
        <v>93</v>
      </c>
      <c r="B265" s="799" t="s">
        <v>100</v>
      </c>
      <c r="C265" s="739" t="s">
        <v>104</v>
      </c>
      <c r="D265" s="476">
        <v>1120</v>
      </c>
      <c r="E265" s="609">
        <v>1120</v>
      </c>
      <c r="F265" s="610" t="s">
        <v>254</v>
      </c>
      <c r="G265" s="70">
        <f>G266</f>
        <v>209812</v>
      </c>
      <c r="H265" s="70">
        <f t="shared" ref="H265:K265" si="57">H266</f>
        <v>1945000</v>
      </c>
      <c r="I265" s="70">
        <f t="shared" si="57"/>
        <v>195000</v>
      </c>
      <c r="J265" s="70">
        <f t="shared" si="57"/>
        <v>0</v>
      </c>
      <c r="K265" s="70">
        <f t="shared" si="57"/>
        <v>195000</v>
      </c>
      <c r="L265" s="31"/>
      <c r="M265" s="570"/>
      <c r="N265" s="570"/>
      <c r="O265" s="570"/>
      <c r="P265" s="570"/>
      <c r="Q265" s="39">
        <v>18</v>
      </c>
      <c r="R265" s="40">
        <v>1801</v>
      </c>
      <c r="S265" s="311"/>
      <c r="AB265" s="318"/>
    </row>
    <row r="266" spans="1:28" s="9" customFormat="1" ht="30.75" customHeight="1" x14ac:dyDescent="0.25">
      <c r="A266" s="782"/>
      <c r="B266" s="799"/>
      <c r="C266" s="739"/>
      <c r="D266" s="199">
        <v>1120</v>
      </c>
      <c r="E266" s="46" t="s">
        <v>255</v>
      </c>
      <c r="F266" s="47" t="s">
        <v>256</v>
      </c>
      <c r="G266" s="68">
        <v>209812</v>
      </c>
      <c r="H266" s="68">
        <v>1945000</v>
      </c>
      <c r="I266" s="1">
        <f>55000+140000</f>
        <v>195000</v>
      </c>
      <c r="J266" s="1">
        <v>0</v>
      </c>
      <c r="K266" s="1">
        <f>I266+J266</f>
        <v>195000</v>
      </c>
      <c r="L266" s="623" t="s">
        <v>839</v>
      </c>
      <c r="M266" s="618">
        <v>1</v>
      </c>
      <c r="N266" s="618">
        <v>1</v>
      </c>
      <c r="O266" s="618">
        <v>1</v>
      </c>
      <c r="P266" s="618">
        <v>1</v>
      </c>
      <c r="Q266" s="21">
        <v>18</v>
      </c>
      <c r="R266" s="22">
        <v>1801</v>
      </c>
      <c r="S266" s="311"/>
      <c r="AB266" s="318"/>
    </row>
    <row r="267" spans="1:28" s="9" customFormat="1" ht="27.75" customHeight="1" x14ac:dyDescent="0.25">
      <c r="A267" s="782"/>
      <c r="B267" s="799"/>
      <c r="C267" s="739"/>
      <c r="D267" s="199">
        <v>1140</v>
      </c>
      <c r="E267" s="48">
        <v>1140</v>
      </c>
      <c r="F267" s="49" t="s">
        <v>112</v>
      </c>
      <c r="G267" s="8">
        <f>SUM(G268:G271)</f>
        <v>12261722</v>
      </c>
      <c r="H267" s="8">
        <f t="shared" ref="H267:K267" si="58">SUM(H268:H271)</f>
        <v>32467326</v>
      </c>
      <c r="I267" s="8">
        <f t="shared" si="58"/>
        <v>0</v>
      </c>
      <c r="J267" s="8">
        <f t="shared" si="58"/>
        <v>0</v>
      </c>
      <c r="K267" s="8">
        <f t="shared" si="58"/>
        <v>0</v>
      </c>
      <c r="L267" s="32"/>
      <c r="M267" s="567"/>
      <c r="N267" s="567"/>
      <c r="O267" s="567"/>
      <c r="P267" s="567"/>
      <c r="Q267" s="235" t="s">
        <v>258</v>
      </c>
      <c r="R267" s="236" t="s">
        <v>258</v>
      </c>
      <c r="S267" s="311"/>
      <c r="AB267" s="318"/>
    </row>
    <row r="268" spans="1:28" s="9" customFormat="1" ht="45" customHeight="1" x14ac:dyDescent="0.25">
      <c r="A268" s="782"/>
      <c r="B268" s="799"/>
      <c r="C268" s="739"/>
      <c r="D268" s="199">
        <v>1140</v>
      </c>
      <c r="E268" s="46" t="s">
        <v>257</v>
      </c>
      <c r="F268" s="47" t="s">
        <v>259</v>
      </c>
      <c r="G268" s="362">
        <v>9345956.879999999</v>
      </c>
      <c r="H268" s="362">
        <v>3364900</v>
      </c>
      <c r="I268" s="515">
        <v>0</v>
      </c>
      <c r="J268" s="515">
        <v>0</v>
      </c>
      <c r="K268" s="515">
        <f t="shared" ref="K268:K271" si="59">I268+J268</f>
        <v>0</v>
      </c>
      <c r="L268" s="623" t="s">
        <v>844</v>
      </c>
      <c r="M268" s="618">
        <v>50</v>
      </c>
      <c r="N268" s="618">
        <v>50</v>
      </c>
      <c r="O268" s="618">
        <v>50</v>
      </c>
      <c r="P268" s="618">
        <v>50</v>
      </c>
      <c r="Q268" s="345">
        <v>15</v>
      </c>
      <c r="R268" s="329" t="s">
        <v>120</v>
      </c>
      <c r="S268" s="311" t="s">
        <v>635</v>
      </c>
      <c r="AB268" s="318"/>
    </row>
    <row r="269" spans="1:28" s="9" customFormat="1" ht="38.25" customHeight="1" x14ac:dyDescent="0.25">
      <c r="A269" s="782"/>
      <c r="B269" s="799"/>
      <c r="C269" s="739"/>
      <c r="D269" s="476">
        <v>1140</v>
      </c>
      <c r="E269" s="237" t="s">
        <v>257</v>
      </c>
      <c r="F269" s="444" t="s">
        <v>259</v>
      </c>
      <c r="G269" s="207">
        <v>0</v>
      </c>
      <c r="H269" s="207">
        <v>12738500</v>
      </c>
      <c r="I269" s="1">
        <v>0</v>
      </c>
      <c r="J269" s="1">
        <v>0</v>
      </c>
      <c r="K269" s="1">
        <f t="shared" si="59"/>
        <v>0</v>
      </c>
      <c r="L269" s="613" t="s">
        <v>845</v>
      </c>
      <c r="M269" s="614">
        <v>2</v>
      </c>
      <c r="N269" s="614">
        <v>0</v>
      </c>
      <c r="O269" s="614">
        <v>0</v>
      </c>
      <c r="P269" s="614">
        <v>0</v>
      </c>
      <c r="Q269" s="390">
        <v>16</v>
      </c>
      <c r="R269" s="391">
        <v>1602</v>
      </c>
      <c r="S269" s="311" t="s">
        <v>627</v>
      </c>
      <c r="AB269" s="318"/>
    </row>
    <row r="270" spans="1:28" s="9" customFormat="1" ht="36" x14ac:dyDescent="0.25">
      <c r="A270" s="782"/>
      <c r="B270" s="799"/>
      <c r="C270" s="739"/>
      <c r="D270" s="734">
        <v>1140</v>
      </c>
      <c r="E270" s="736" t="s">
        <v>257</v>
      </c>
      <c r="F270" s="746" t="s">
        <v>259</v>
      </c>
      <c r="G270" s="748">
        <v>2915765.12</v>
      </c>
      <c r="H270" s="750">
        <v>16363926</v>
      </c>
      <c r="I270" s="752">
        <v>0</v>
      </c>
      <c r="J270" s="752">
        <v>0</v>
      </c>
      <c r="K270" s="756">
        <f t="shared" si="59"/>
        <v>0</v>
      </c>
      <c r="L270" s="729" t="s">
        <v>846</v>
      </c>
      <c r="M270" s="762">
        <v>0.05</v>
      </c>
      <c r="N270" s="760">
        <v>0.55000000000000004</v>
      </c>
      <c r="O270" s="760">
        <v>0.55000000000000004</v>
      </c>
      <c r="P270" s="760">
        <v>0.55000000000000004</v>
      </c>
      <c r="Q270" s="758">
        <v>17</v>
      </c>
      <c r="R270" s="754">
        <v>1701</v>
      </c>
      <c r="S270" s="744"/>
      <c r="AB270" s="318"/>
    </row>
    <row r="271" spans="1:28" s="9" customFormat="1" ht="36.75" thickBot="1" x14ac:dyDescent="0.3">
      <c r="A271" s="782"/>
      <c r="B271" s="799"/>
      <c r="C271" s="741"/>
      <c r="D271" s="735"/>
      <c r="E271" s="737"/>
      <c r="F271" s="747"/>
      <c r="G271" s="749"/>
      <c r="H271" s="751"/>
      <c r="I271" s="753"/>
      <c r="J271" s="753"/>
      <c r="K271" s="757">
        <f t="shared" si="59"/>
        <v>0</v>
      </c>
      <c r="L271" s="728" t="s">
        <v>847</v>
      </c>
      <c r="M271" s="763"/>
      <c r="N271" s="761"/>
      <c r="O271" s="761"/>
      <c r="P271" s="761"/>
      <c r="Q271" s="759"/>
      <c r="R271" s="755"/>
      <c r="S271" s="745"/>
      <c r="AB271" s="318"/>
    </row>
    <row r="272" spans="1:28" s="9" customFormat="1" ht="26.25" thickTop="1" x14ac:dyDescent="0.25">
      <c r="A272" s="782"/>
      <c r="B272" s="799"/>
      <c r="C272" s="787" t="s">
        <v>105</v>
      </c>
      <c r="D272" s="476">
        <v>1080</v>
      </c>
      <c r="E272" s="144">
        <v>1080</v>
      </c>
      <c r="F272" s="145" t="s">
        <v>251</v>
      </c>
      <c r="G272" s="363">
        <f>SUM(G273:G273)</f>
        <v>254840.11</v>
      </c>
      <c r="H272" s="363">
        <f>SUM(H273:H273)</f>
        <v>265000</v>
      </c>
      <c r="I272" s="363">
        <f>SUM(I273:I273)</f>
        <v>265000</v>
      </c>
      <c r="J272" s="363">
        <f>SUM(J273:J273)</f>
        <v>0</v>
      </c>
      <c r="K272" s="363">
        <f>SUM(K273:K273)</f>
        <v>265000</v>
      </c>
      <c r="L272" s="118"/>
      <c r="M272" s="566"/>
      <c r="N272" s="566"/>
      <c r="O272" s="566"/>
      <c r="P272" s="566"/>
      <c r="Q272" s="156">
        <v>17</v>
      </c>
      <c r="R272" s="157">
        <v>1701</v>
      </c>
      <c r="S272" s="311"/>
      <c r="AB272" s="318"/>
    </row>
    <row r="273" spans="1:28" s="9" customFormat="1" ht="38.25" x14ac:dyDescent="0.25">
      <c r="A273" s="782"/>
      <c r="B273" s="799"/>
      <c r="C273" s="788"/>
      <c r="D273" s="476">
        <v>1080</v>
      </c>
      <c r="E273" s="132" t="s">
        <v>252</v>
      </c>
      <c r="F273" s="116" t="s">
        <v>253</v>
      </c>
      <c r="G273" s="400">
        <v>254840.11</v>
      </c>
      <c r="H273" s="400">
        <v>265000</v>
      </c>
      <c r="I273" s="515">
        <v>265000</v>
      </c>
      <c r="J273" s="515">
        <v>0</v>
      </c>
      <c r="K273" s="515">
        <f>I273+J273</f>
        <v>265000</v>
      </c>
      <c r="L273" s="623" t="s">
        <v>848</v>
      </c>
      <c r="M273" s="633">
        <v>1</v>
      </c>
      <c r="N273" s="633">
        <v>1</v>
      </c>
      <c r="O273" s="633">
        <v>1</v>
      </c>
      <c r="P273" s="633">
        <v>1</v>
      </c>
      <c r="Q273" s="120">
        <v>17</v>
      </c>
      <c r="R273" s="121">
        <v>1701</v>
      </c>
      <c r="S273" s="311"/>
      <c r="AB273" s="318"/>
    </row>
    <row r="274" spans="1:28" s="9" customFormat="1" x14ac:dyDescent="0.25">
      <c r="A274" s="782"/>
      <c r="B274" s="799"/>
      <c r="C274" s="789"/>
      <c r="D274" s="206"/>
      <c r="E274" s="146"/>
      <c r="F274" s="147"/>
      <c r="G274" s="148"/>
      <c r="H274" s="148"/>
      <c r="I274" s="148"/>
      <c r="J274" s="148"/>
      <c r="K274" s="148"/>
      <c r="L274" s="155"/>
      <c r="M274" s="677"/>
      <c r="N274" s="677"/>
      <c r="O274" s="677"/>
      <c r="P274" s="677"/>
      <c r="Q274" s="149"/>
      <c r="R274" s="150"/>
      <c r="S274" s="311"/>
      <c r="AB274" s="318"/>
    </row>
    <row r="275" spans="1:28" s="9" customFormat="1" ht="15.75" thickBot="1" x14ac:dyDescent="0.3">
      <c r="A275" s="810"/>
      <c r="B275" s="809"/>
      <c r="C275" s="790"/>
      <c r="D275" s="200"/>
      <c r="E275" s="27"/>
      <c r="F275" s="6"/>
      <c r="G275" s="2"/>
      <c r="H275" s="2"/>
      <c r="I275" s="2"/>
      <c r="J275" s="2"/>
      <c r="K275" s="2"/>
      <c r="L275" s="6"/>
      <c r="M275" s="619"/>
      <c r="N275" s="619"/>
      <c r="O275" s="619"/>
      <c r="P275" s="619"/>
      <c r="Q275" s="28"/>
      <c r="R275" s="29"/>
      <c r="S275" s="412"/>
      <c r="AB275" s="318"/>
    </row>
    <row r="276" spans="1:28" s="93" customFormat="1" x14ac:dyDescent="0.25">
      <c r="A276" s="92"/>
      <c r="B276" s="92"/>
      <c r="C276" s="92"/>
      <c r="D276" s="94"/>
      <c r="E276" s="95"/>
      <c r="F276" s="96"/>
      <c r="G276" s="374"/>
      <c r="H276" s="374"/>
      <c r="I276" s="374"/>
      <c r="J276" s="374"/>
      <c r="K276" s="420"/>
      <c r="L276" s="97"/>
      <c r="M276" s="98"/>
      <c r="N276" s="98"/>
      <c r="O276" s="98"/>
      <c r="P276" s="98"/>
      <c r="Q276" s="392"/>
      <c r="R276" s="393"/>
      <c r="S276" s="99"/>
      <c r="T276" s="9"/>
      <c r="U276" s="9"/>
      <c r="V276" s="9"/>
      <c r="W276" s="9"/>
      <c r="AB276" s="319"/>
    </row>
    <row r="277" spans="1:28" s="93" customFormat="1" ht="9" customHeight="1" x14ac:dyDescent="0.25">
      <c r="A277" s="92"/>
      <c r="B277" s="92"/>
      <c r="C277" s="92"/>
      <c r="D277" s="94"/>
      <c r="E277" s="95"/>
      <c r="F277" s="96"/>
      <c r="G277" s="374"/>
      <c r="H277" s="374"/>
      <c r="I277" s="374"/>
      <c r="J277" s="374"/>
      <c r="K277" s="420"/>
      <c r="L277" s="97"/>
      <c r="M277" s="98"/>
      <c r="N277" s="98"/>
      <c r="O277" s="98"/>
      <c r="P277" s="98"/>
      <c r="Q277" s="392"/>
      <c r="R277" s="393"/>
      <c r="S277" s="99"/>
      <c r="T277" s="9"/>
      <c r="U277" s="9"/>
      <c r="V277" s="9"/>
      <c r="W277" s="9"/>
      <c r="AB277" s="319"/>
    </row>
    <row r="278" spans="1:28" hidden="1" x14ac:dyDescent="0.25">
      <c r="C278" s="10" t="s">
        <v>675</v>
      </c>
    </row>
    <row r="279" spans="1:28" hidden="1" x14ac:dyDescent="0.25">
      <c r="C279" s="10"/>
      <c r="E279" s="422">
        <v>1000</v>
      </c>
      <c r="F279" s="423" t="s">
        <v>630</v>
      </c>
      <c r="G279" s="450"/>
      <c r="H279" s="450"/>
      <c r="I279" s="421"/>
      <c r="J279" s="421"/>
      <c r="K279" s="421"/>
      <c r="M279" s="522"/>
      <c r="P279" s="523"/>
    </row>
    <row r="280" spans="1:28" hidden="1" x14ac:dyDescent="0.25">
      <c r="C280" s="10"/>
      <c r="E280" s="422">
        <v>1010</v>
      </c>
      <c r="F280" s="423" t="s">
        <v>631</v>
      </c>
      <c r="G280" s="450">
        <v>2037060.4</v>
      </c>
      <c r="H280" s="450">
        <v>1987000</v>
      </c>
      <c r="I280" s="421">
        <v>5280000</v>
      </c>
      <c r="J280" s="421"/>
      <c r="K280" s="421">
        <f>I280+J280</f>
        <v>5280000</v>
      </c>
      <c r="P280" s="523"/>
    </row>
    <row r="281" spans="1:28" hidden="1" x14ac:dyDescent="0.25">
      <c r="C281" s="10"/>
      <c r="E281" s="422"/>
      <c r="F281" s="423"/>
      <c r="G281" s="450"/>
      <c r="H281" s="450"/>
      <c r="I281" s="421"/>
      <c r="J281" s="421"/>
      <c r="K281" s="421">
        <f t="shared" ref="K281:K344" si="60">I281+J281</f>
        <v>0</v>
      </c>
      <c r="P281" s="523"/>
    </row>
    <row r="282" spans="1:28" hidden="1" x14ac:dyDescent="0.25">
      <c r="C282" s="10"/>
      <c r="E282" s="422" t="s">
        <v>608</v>
      </c>
      <c r="F282" s="423" t="s">
        <v>632</v>
      </c>
      <c r="G282" s="450">
        <v>1381361.32</v>
      </c>
      <c r="H282" s="450">
        <v>1292678</v>
      </c>
      <c r="I282" s="421">
        <v>1292678</v>
      </c>
      <c r="J282" s="421"/>
      <c r="K282" s="421">
        <f t="shared" si="60"/>
        <v>1292678</v>
      </c>
    </row>
    <row r="283" spans="1:28" hidden="1" x14ac:dyDescent="0.25">
      <c r="C283" s="10"/>
      <c r="E283" s="422" t="s">
        <v>610</v>
      </c>
      <c r="F283" s="423" t="s">
        <v>609</v>
      </c>
      <c r="G283" s="450">
        <v>120576.22</v>
      </c>
      <c r="H283" s="450">
        <v>1000000</v>
      </c>
      <c r="I283" s="421">
        <v>1000000</v>
      </c>
      <c r="J283" s="421"/>
      <c r="K283" s="421">
        <f t="shared" si="60"/>
        <v>1000000</v>
      </c>
    </row>
    <row r="284" spans="1:28" hidden="1" x14ac:dyDescent="0.25">
      <c r="C284" s="10"/>
      <c r="E284" s="422" t="s">
        <v>616</v>
      </c>
      <c r="F284" s="423" t="s">
        <v>611</v>
      </c>
      <c r="G284" s="450">
        <v>30000</v>
      </c>
      <c r="H284" s="450">
        <v>30000</v>
      </c>
      <c r="I284" s="421">
        <v>30000</v>
      </c>
      <c r="J284" s="421"/>
      <c r="K284" s="421">
        <f t="shared" si="60"/>
        <v>30000</v>
      </c>
    </row>
    <row r="285" spans="1:28" hidden="1" x14ac:dyDescent="0.25">
      <c r="C285" s="10"/>
      <c r="E285" s="422" t="s">
        <v>617</v>
      </c>
      <c r="F285" s="423" t="s">
        <v>612</v>
      </c>
      <c r="G285" s="450">
        <v>15000</v>
      </c>
      <c r="H285" s="450">
        <v>15000</v>
      </c>
      <c r="I285" s="424">
        <v>15000</v>
      </c>
      <c r="J285" s="424"/>
      <c r="K285" s="421">
        <f t="shared" si="60"/>
        <v>15000</v>
      </c>
    </row>
    <row r="286" spans="1:28" hidden="1" x14ac:dyDescent="0.25">
      <c r="C286" s="10"/>
      <c r="E286" s="422" t="s">
        <v>618</v>
      </c>
      <c r="F286" s="423" t="s">
        <v>613</v>
      </c>
      <c r="G286" s="450">
        <v>0</v>
      </c>
      <c r="H286" s="450">
        <v>500</v>
      </c>
      <c r="I286" s="424">
        <v>500</v>
      </c>
      <c r="J286" s="424"/>
      <c r="K286" s="421">
        <f t="shared" si="60"/>
        <v>500</v>
      </c>
    </row>
    <row r="287" spans="1:28" hidden="1" x14ac:dyDescent="0.25">
      <c r="C287" s="10"/>
      <c r="E287" s="422" t="s">
        <v>619</v>
      </c>
      <c r="F287" s="423" t="s">
        <v>614</v>
      </c>
      <c r="G287" s="450">
        <v>175754.6</v>
      </c>
      <c r="H287" s="450">
        <v>200000</v>
      </c>
      <c r="I287" s="424">
        <v>200000</v>
      </c>
      <c r="J287" s="424"/>
      <c r="K287" s="421">
        <f t="shared" si="60"/>
        <v>200000</v>
      </c>
    </row>
    <row r="288" spans="1:28" s="425" customFormat="1" hidden="1" x14ac:dyDescent="0.25">
      <c r="D288" s="426"/>
      <c r="E288" s="422" t="s">
        <v>620</v>
      </c>
      <c r="F288" s="423" t="s">
        <v>615</v>
      </c>
      <c r="G288" s="450"/>
      <c r="H288" s="450"/>
      <c r="I288" s="424"/>
      <c r="J288" s="424"/>
      <c r="K288" s="421">
        <f t="shared" si="60"/>
        <v>0</v>
      </c>
      <c r="L288" s="427"/>
      <c r="M288" s="428"/>
      <c r="N288" s="428"/>
      <c r="O288" s="428"/>
      <c r="P288" s="428"/>
      <c r="Q288" s="429"/>
      <c r="R288" s="430"/>
      <c r="S288" s="431"/>
      <c r="T288" s="432"/>
      <c r="U288" s="432"/>
      <c r="V288" s="432"/>
      <c r="W288" s="432"/>
      <c r="X288" s="432"/>
      <c r="Y288" s="432"/>
      <c r="Z288" s="432"/>
      <c r="AA288" s="432"/>
    </row>
    <row r="289" spans="3:27" s="425" customFormat="1" hidden="1" x14ac:dyDescent="0.25">
      <c r="D289" s="426"/>
      <c r="E289" s="422" t="s">
        <v>676</v>
      </c>
      <c r="F289" s="423" t="s">
        <v>677</v>
      </c>
      <c r="G289" s="450"/>
      <c r="H289" s="450"/>
      <c r="I289" s="424"/>
      <c r="J289" s="424"/>
      <c r="K289" s="421">
        <f t="shared" si="60"/>
        <v>0</v>
      </c>
      <c r="L289" s="427"/>
      <c r="M289" s="428"/>
      <c r="N289" s="428"/>
      <c r="O289" s="428"/>
      <c r="P289" s="428"/>
      <c r="Q289" s="429"/>
      <c r="R289" s="430"/>
      <c r="S289" s="431"/>
      <c r="T289" s="432"/>
      <c r="U289" s="432"/>
      <c r="V289" s="432"/>
      <c r="W289" s="432"/>
      <c r="X289" s="432"/>
      <c r="Y289" s="432"/>
      <c r="Z289" s="432"/>
      <c r="AA289" s="432"/>
    </row>
    <row r="290" spans="3:27" s="425" customFormat="1" hidden="1" x14ac:dyDescent="0.25">
      <c r="D290" s="426"/>
      <c r="E290" s="422" t="s">
        <v>703</v>
      </c>
      <c r="F290" s="423" t="s">
        <v>704</v>
      </c>
      <c r="G290" s="450">
        <v>0</v>
      </c>
      <c r="H290" s="450">
        <v>200000</v>
      </c>
      <c r="I290" s="424">
        <v>200000</v>
      </c>
      <c r="J290" s="424"/>
      <c r="K290" s="421">
        <f t="shared" si="60"/>
        <v>200000</v>
      </c>
      <c r="L290" s="427"/>
      <c r="M290" s="428"/>
      <c r="N290" s="428"/>
      <c r="O290" s="428"/>
      <c r="P290" s="428"/>
      <c r="Q290" s="429"/>
      <c r="R290" s="430"/>
      <c r="S290" s="431"/>
      <c r="T290" s="432"/>
      <c r="U290" s="432"/>
      <c r="V290" s="432"/>
      <c r="W290" s="432"/>
      <c r="X290" s="432"/>
      <c r="Y290" s="432"/>
      <c r="Z290" s="432"/>
      <c r="AA290" s="432"/>
    </row>
    <row r="291" spans="3:27" s="425" customFormat="1" hidden="1" x14ac:dyDescent="0.25">
      <c r="D291" s="426"/>
      <c r="E291" s="422" t="s">
        <v>705</v>
      </c>
      <c r="F291" s="423" t="s">
        <v>706</v>
      </c>
      <c r="G291" s="450">
        <v>0</v>
      </c>
      <c r="H291" s="450">
        <v>200000</v>
      </c>
      <c r="I291" s="424">
        <v>200000</v>
      </c>
      <c r="J291" s="424"/>
      <c r="K291" s="421">
        <f t="shared" si="60"/>
        <v>200000</v>
      </c>
      <c r="L291" s="427"/>
      <c r="M291" s="428"/>
      <c r="N291" s="428"/>
      <c r="O291" s="428"/>
      <c r="P291" s="428"/>
      <c r="Q291" s="429"/>
      <c r="R291" s="430"/>
      <c r="S291" s="431"/>
      <c r="T291" s="432"/>
      <c r="U291" s="432"/>
      <c r="V291" s="432"/>
      <c r="W291" s="432"/>
      <c r="X291" s="432"/>
      <c r="Y291" s="432"/>
      <c r="Z291" s="432"/>
      <c r="AA291" s="432"/>
    </row>
    <row r="292" spans="3:27" s="425" customFormat="1" hidden="1" x14ac:dyDescent="0.25">
      <c r="D292" s="426"/>
      <c r="E292" s="422" t="s">
        <v>852</v>
      </c>
      <c r="F292" s="423" t="s">
        <v>853</v>
      </c>
      <c r="G292" s="450">
        <v>0</v>
      </c>
      <c r="H292" s="450">
        <v>0</v>
      </c>
      <c r="I292" s="424">
        <v>1505000</v>
      </c>
      <c r="J292" s="424"/>
      <c r="K292" s="421">
        <f t="shared" si="60"/>
        <v>1505000</v>
      </c>
      <c r="L292" s="427"/>
      <c r="M292" s="428"/>
      <c r="N292" s="428"/>
      <c r="O292" s="428"/>
      <c r="P292" s="428"/>
      <c r="Q292" s="429"/>
      <c r="R292" s="430"/>
      <c r="S292" s="431"/>
      <c r="T292" s="432"/>
      <c r="U292" s="432"/>
      <c r="V292" s="432"/>
      <c r="W292" s="432"/>
      <c r="X292" s="432"/>
      <c r="Y292" s="432"/>
      <c r="Z292" s="432"/>
      <c r="AA292" s="432"/>
    </row>
    <row r="293" spans="3:27" s="425" customFormat="1" hidden="1" x14ac:dyDescent="0.25">
      <c r="D293" s="426"/>
      <c r="E293" s="422" t="s">
        <v>707</v>
      </c>
      <c r="F293" s="423"/>
      <c r="G293" s="450">
        <v>0</v>
      </c>
      <c r="H293" s="450">
        <v>380000</v>
      </c>
      <c r="I293" s="424">
        <v>200000</v>
      </c>
      <c r="J293" s="424"/>
      <c r="K293" s="421">
        <f t="shared" si="60"/>
        <v>200000</v>
      </c>
      <c r="L293" s="427"/>
      <c r="M293" s="428"/>
      <c r="N293" s="428"/>
      <c r="O293" s="428"/>
      <c r="P293" s="428"/>
      <c r="Q293" s="429"/>
      <c r="R293" s="430"/>
      <c r="S293" s="431"/>
      <c r="T293" s="432"/>
      <c r="U293" s="432"/>
      <c r="V293" s="432"/>
      <c r="W293" s="432"/>
      <c r="X293" s="432"/>
      <c r="Y293" s="432"/>
      <c r="Z293" s="432"/>
      <c r="AA293" s="432"/>
    </row>
    <row r="294" spans="3:27" hidden="1" x14ac:dyDescent="0.25">
      <c r="C294" s="10"/>
      <c r="E294" s="422" t="s">
        <v>604</v>
      </c>
      <c r="F294" s="423" t="s">
        <v>605</v>
      </c>
      <c r="G294" s="450">
        <v>947799.92</v>
      </c>
      <c r="H294" s="450">
        <v>1090000</v>
      </c>
      <c r="I294" s="424">
        <v>1095000</v>
      </c>
      <c r="J294" s="424"/>
      <c r="K294" s="421">
        <f t="shared" si="60"/>
        <v>1095000</v>
      </c>
    </row>
    <row r="295" spans="3:27" hidden="1" x14ac:dyDescent="0.25">
      <c r="C295" s="10"/>
      <c r="E295" s="422" t="s">
        <v>606</v>
      </c>
      <c r="F295" s="423" t="s">
        <v>633</v>
      </c>
      <c r="G295" s="450">
        <v>4200392.8</v>
      </c>
      <c r="H295" s="450">
        <v>6967560</v>
      </c>
      <c r="I295" s="424">
        <v>7323910</v>
      </c>
      <c r="J295" s="424"/>
      <c r="K295" s="421">
        <f t="shared" si="60"/>
        <v>7323910</v>
      </c>
    </row>
    <row r="296" spans="3:27" hidden="1" x14ac:dyDescent="0.25">
      <c r="C296" s="10"/>
      <c r="E296" s="422" t="s">
        <v>621</v>
      </c>
      <c r="F296" s="423" t="s">
        <v>622</v>
      </c>
      <c r="G296" s="450">
        <v>0</v>
      </c>
      <c r="H296" s="450">
        <v>5000</v>
      </c>
      <c r="I296" s="424">
        <v>5000</v>
      </c>
      <c r="J296" s="424"/>
      <c r="K296" s="421">
        <f t="shared" si="60"/>
        <v>5000</v>
      </c>
    </row>
    <row r="297" spans="3:27" hidden="1" x14ac:dyDescent="0.25">
      <c r="C297" s="10"/>
      <c r="E297" s="422" t="s">
        <v>623</v>
      </c>
      <c r="F297" s="423" t="s">
        <v>624</v>
      </c>
      <c r="G297" s="450">
        <v>59792.34</v>
      </c>
      <c r="H297" s="450">
        <v>145000</v>
      </c>
      <c r="I297" s="424">
        <v>145000</v>
      </c>
      <c r="J297" s="424"/>
      <c r="K297" s="421">
        <f t="shared" si="60"/>
        <v>145000</v>
      </c>
    </row>
    <row r="298" spans="3:27" s="101" customFormat="1" hidden="1" x14ac:dyDescent="0.25">
      <c r="D298" s="435"/>
      <c r="E298" s="422" t="s">
        <v>854</v>
      </c>
      <c r="F298" s="423" t="s">
        <v>643</v>
      </c>
      <c r="G298" s="450">
        <v>1269533.28</v>
      </c>
      <c r="H298" s="450">
        <v>1320000</v>
      </c>
      <c r="I298" s="424">
        <v>1320000</v>
      </c>
      <c r="J298" s="424"/>
      <c r="K298" s="421">
        <f t="shared" si="60"/>
        <v>1320000</v>
      </c>
      <c r="L298" s="436"/>
      <c r="M298" s="437"/>
      <c r="N298" s="437"/>
      <c r="O298" s="437"/>
      <c r="P298" s="437"/>
      <c r="Q298" s="438"/>
      <c r="R298" s="439"/>
      <c r="S298" s="440"/>
      <c r="T298" s="100"/>
      <c r="U298" s="100"/>
      <c r="V298" s="100"/>
      <c r="W298" s="100"/>
      <c r="X298" s="100"/>
      <c r="Y298" s="100"/>
      <c r="Z298" s="100"/>
      <c r="AA298" s="100"/>
    </row>
    <row r="299" spans="3:27" s="497" customFormat="1" hidden="1" x14ac:dyDescent="0.25">
      <c r="D299" s="498"/>
      <c r="E299" s="477" t="s">
        <v>708</v>
      </c>
      <c r="F299" s="478" t="s">
        <v>709</v>
      </c>
      <c r="G299" s="450"/>
      <c r="H299" s="450"/>
      <c r="I299" s="424"/>
      <c r="J299" s="424"/>
      <c r="K299" s="421">
        <f t="shared" si="60"/>
        <v>0</v>
      </c>
      <c r="L299" s="499"/>
      <c r="M299" s="500"/>
      <c r="N299" s="500"/>
      <c r="O299" s="500"/>
      <c r="P299" s="500"/>
      <c r="Q299" s="501"/>
      <c r="R299" s="502"/>
      <c r="S299" s="503"/>
      <c r="T299" s="442"/>
      <c r="U299" s="442"/>
      <c r="V299" s="442"/>
      <c r="W299" s="442"/>
      <c r="X299" s="442"/>
      <c r="Y299" s="442"/>
      <c r="Z299" s="442"/>
      <c r="AA299" s="442"/>
    </row>
    <row r="300" spans="3:27" s="101" customFormat="1" ht="30" hidden="1" x14ac:dyDescent="0.25">
      <c r="D300" s="435"/>
      <c r="E300" s="422" t="s">
        <v>283</v>
      </c>
      <c r="F300" s="423" t="s">
        <v>285</v>
      </c>
      <c r="G300" s="450">
        <v>24225</v>
      </c>
      <c r="H300" s="450">
        <v>50000</v>
      </c>
      <c r="I300" s="424">
        <v>50000</v>
      </c>
      <c r="J300" s="424"/>
      <c r="K300" s="421">
        <f t="shared" si="60"/>
        <v>50000</v>
      </c>
      <c r="L300" s="436"/>
      <c r="M300" s="437"/>
      <c r="N300" s="437"/>
      <c r="O300" s="437"/>
      <c r="P300" s="437"/>
      <c r="Q300" s="438"/>
      <c r="R300" s="439"/>
      <c r="S300" s="440"/>
      <c r="T300" s="100"/>
      <c r="U300" s="100"/>
      <c r="V300" s="100"/>
      <c r="W300" s="100"/>
      <c r="X300" s="100"/>
      <c r="Y300" s="100"/>
      <c r="Z300" s="100"/>
      <c r="AA300" s="100"/>
    </row>
    <row r="301" spans="3:27" s="533" customFormat="1" ht="30" hidden="1" x14ac:dyDescent="0.2">
      <c r="D301" s="534"/>
      <c r="E301" s="552" t="s">
        <v>644</v>
      </c>
      <c r="F301" s="436" t="s">
        <v>645</v>
      </c>
      <c r="G301" s="553">
        <v>698216.4</v>
      </c>
      <c r="H301" s="553">
        <v>1825306</v>
      </c>
      <c r="I301" s="545">
        <v>1825306</v>
      </c>
      <c r="J301" s="545"/>
      <c r="K301" s="421">
        <f t="shared" si="60"/>
        <v>1825306</v>
      </c>
      <c r="L301" s="436"/>
      <c r="M301" s="437"/>
      <c r="N301" s="437"/>
      <c r="O301" s="437"/>
      <c r="P301" s="437"/>
      <c r="Q301" s="539"/>
      <c r="R301" s="540"/>
      <c r="S301" s="541"/>
      <c r="T301" s="542"/>
      <c r="U301" s="542"/>
      <c r="V301" s="542"/>
      <c r="W301" s="542"/>
      <c r="X301" s="542"/>
      <c r="Y301" s="542"/>
      <c r="Z301" s="542"/>
      <c r="AA301" s="542"/>
    </row>
    <row r="302" spans="3:27" s="101" customFormat="1" hidden="1" x14ac:dyDescent="0.25">
      <c r="D302" s="435"/>
      <c r="E302" s="422" t="s">
        <v>604</v>
      </c>
      <c r="F302" s="423" t="s">
        <v>716</v>
      </c>
      <c r="G302" s="450">
        <v>16131802.310000001</v>
      </c>
      <c r="H302" s="450">
        <v>165500</v>
      </c>
      <c r="I302" s="424">
        <v>195500</v>
      </c>
      <c r="J302" s="424"/>
      <c r="K302" s="421">
        <f t="shared" si="60"/>
        <v>195500</v>
      </c>
      <c r="L302" s="436"/>
      <c r="M302" s="437"/>
      <c r="N302" s="437"/>
      <c r="O302" s="437"/>
      <c r="P302" s="437"/>
      <c r="Q302" s="438"/>
      <c r="R302" s="439"/>
      <c r="S302" s="440"/>
      <c r="T302" s="100"/>
      <c r="U302" s="100"/>
      <c r="V302" s="100"/>
      <c r="W302" s="100"/>
      <c r="X302" s="100"/>
      <c r="Y302" s="100"/>
      <c r="Z302" s="100"/>
      <c r="AA302" s="100"/>
    </row>
    <row r="303" spans="3:27" hidden="1" x14ac:dyDescent="0.25">
      <c r="C303" s="10"/>
      <c r="E303" s="422" t="s">
        <v>721</v>
      </c>
      <c r="F303" s="423"/>
      <c r="G303" s="450">
        <v>1264967.45</v>
      </c>
      <c r="H303" s="450"/>
      <c r="I303" s="424"/>
      <c r="J303" s="424"/>
      <c r="K303" s="421">
        <f t="shared" si="60"/>
        <v>0</v>
      </c>
    </row>
    <row r="304" spans="3:27" hidden="1" x14ac:dyDescent="0.25">
      <c r="C304" s="10"/>
      <c r="E304" s="422" t="s">
        <v>733</v>
      </c>
      <c r="F304" s="423" t="s">
        <v>732</v>
      </c>
      <c r="G304" s="450"/>
      <c r="H304" s="450"/>
      <c r="I304" s="424"/>
      <c r="J304" s="424"/>
      <c r="K304" s="421">
        <f t="shared" si="60"/>
        <v>0</v>
      </c>
    </row>
    <row r="305" spans="3:28" hidden="1" x14ac:dyDescent="0.25">
      <c r="C305" s="10"/>
      <c r="E305" s="422" t="s">
        <v>587</v>
      </c>
      <c r="F305" s="423" t="s">
        <v>588</v>
      </c>
      <c r="G305" s="450">
        <v>79067.98</v>
      </c>
      <c r="H305" s="450">
        <v>50000</v>
      </c>
      <c r="I305" s="424">
        <v>50000</v>
      </c>
      <c r="J305" s="424"/>
      <c r="K305" s="421">
        <f t="shared" si="60"/>
        <v>50000</v>
      </c>
    </row>
    <row r="306" spans="3:28" hidden="1" x14ac:dyDescent="0.25">
      <c r="C306" s="10"/>
      <c r="E306" s="422" t="s">
        <v>589</v>
      </c>
      <c r="F306" s="423" t="s">
        <v>590</v>
      </c>
      <c r="G306" s="450">
        <v>74257.259999999995</v>
      </c>
      <c r="H306" s="424">
        <v>80000</v>
      </c>
      <c r="I306" s="424">
        <v>80000</v>
      </c>
      <c r="J306" s="424"/>
      <c r="K306" s="421">
        <f t="shared" si="60"/>
        <v>80000</v>
      </c>
    </row>
    <row r="307" spans="3:28" hidden="1" x14ac:dyDescent="0.25">
      <c r="C307" s="10"/>
      <c r="E307" s="422" t="s">
        <v>591</v>
      </c>
      <c r="F307" s="423" t="s">
        <v>592</v>
      </c>
      <c r="G307" s="450">
        <v>93350</v>
      </c>
      <c r="H307" s="424">
        <v>90000</v>
      </c>
      <c r="I307" s="424">
        <v>90000</v>
      </c>
      <c r="J307" s="424"/>
      <c r="K307" s="421">
        <f t="shared" si="60"/>
        <v>90000</v>
      </c>
    </row>
    <row r="308" spans="3:28" hidden="1" x14ac:dyDescent="0.25">
      <c r="C308" s="10"/>
      <c r="E308" s="422" t="s">
        <v>593</v>
      </c>
      <c r="F308" s="423" t="s">
        <v>594</v>
      </c>
      <c r="G308" s="450">
        <v>6168</v>
      </c>
      <c r="H308" s="424">
        <v>170500</v>
      </c>
      <c r="I308" s="424">
        <v>50000</v>
      </c>
      <c r="J308" s="424"/>
      <c r="K308" s="421">
        <f t="shared" si="60"/>
        <v>50000</v>
      </c>
    </row>
    <row r="309" spans="3:28" hidden="1" x14ac:dyDescent="0.25">
      <c r="C309" s="10"/>
      <c r="E309" s="422" t="s">
        <v>684</v>
      </c>
      <c r="F309" s="423" t="s">
        <v>855</v>
      </c>
      <c r="G309" s="450">
        <v>5100</v>
      </c>
      <c r="H309" s="424">
        <v>329198</v>
      </c>
      <c r="I309" s="424">
        <v>329198</v>
      </c>
      <c r="J309" s="424"/>
      <c r="K309" s="421">
        <f t="shared" si="60"/>
        <v>329198</v>
      </c>
    </row>
    <row r="310" spans="3:28" s="550" customFormat="1" ht="45" hidden="1" x14ac:dyDescent="0.2">
      <c r="D310" s="551"/>
      <c r="E310" s="552" t="s">
        <v>717</v>
      </c>
      <c r="F310" s="436" t="s">
        <v>865</v>
      </c>
      <c r="G310" s="553"/>
      <c r="H310" s="545">
        <v>85500</v>
      </c>
      <c r="I310" s="545">
        <v>573250</v>
      </c>
      <c r="J310" s="545">
        <v>42000</v>
      </c>
      <c r="K310" s="421">
        <f t="shared" si="60"/>
        <v>615250</v>
      </c>
      <c r="L310" s="77"/>
      <c r="M310" s="60"/>
      <c r="N310" s="60"/>
      <c r="O310" s="60"/>
      <c r="P310" s="60"/>
      <c r="Q310" s="554"/>
      <c r="R310" s="555"/>
      <c r="S310" s="556"/>
      <c r="T310" s="557"/>
      <c r="U310" s="557"/>
      <c r="V310" s="557"/>
      <c r="W310" s="557"/>
      <c r="X310" s="557"/>
      <c r="Y310" s="557"/>
      <c r="Z310" s="557"/>
      <c r="AA310" s="557"/>
      <c r="AB310" s="558"/>
    </row>
    <row r="311" spans="3:28" s="425" customFormat="1" hidden="1" x14ac:dyDescent="0.25">
      <c r="D311" s="426"/>
      <c r="E311" s="422" t="s">
        <v>646</v>
      </c>
      <c r="F311" s="423" t="s">
        <v>647</v>
      </c>
      <c r="G311" s="450">
        <v>95740.55</v>
      </c>
      <c r="H311" s="424">
        <v>280000</v>
      </c>
      <c r="I311" s="424">
        <v>280000</v>
      </c>
      <c r="J311" s="424"/>
      <c r="K311" s="421">
        <f t="shared" si="60"/>
        <v>280000</v>
      </c>
      <c r="L311" s="427"/>
      <c r="M311" s="428"/>
      <c r="N311" s="428"/>
      <c r="O311" s="428"/>
      <c r="P311" s="428"/>
      <c r="Q311" s="429"/>
      <c r="R311" s="430"/>
      <c r="S311" s="431"/>
      <c r="T311" s="432"/>
      <c r="U311" s="432"/>
      <c r="V311" s="432"/>
      <c r="W311" s="432"/>
      <c r="X311" s="432"/>
      <c r="Y311" s="432"/>
      <c r="Z311" s="432"/>
      <c r="AA311" s="432"/>
    </row>
    <row r="312" spans="3:28" s="425" customFormat="1" hidden="1" x14ac:dyDescent="0.25">
      <c r="D312" s="426"/>
      <c r="E312" s="422" t="s">
        <v>672</v>
      </c>
      <c r="F312" s="423" t="s">
        <v>673</v>
      </c>
      <c r="G312" s="450">
        <v>12624.28</v>
      </c>
      <c r="H312" s="424">
        <v>21530</v>
      </c>
      <c r="I312" s="424">
        <v>2100</v>
      </c>
      <c r="J312" s="424"/>
      <c r="K312" s="421">
        <f t="shared" si="60"/>
        <v>2100</v>
      </c>
      <c r="L312" s="559"/>
      <c r="M312" s="560"/>
      <c r="N312" s="560"/>
      <c r="O312" s="560"/>
      <c r="P312" s="560"/>
      <c r="Q312" s="561"/>
      <c r="R312" s="430"/>
      <c r="S312" s="431"/>
      <c r="T312" s="432"/>
      <c r="U312" s="432"/>
      <c r="V312" s="432"/>
      <c r="W312" s="432"/>
      <c r="X312" s="432"/>
      <c r="Y312" s="432"/>
      <c r="Z312" s="432"/>
      <c r="AA312" s="432"/>
    </row>
    <row r="313" spans="3:28" s="425" customFormat="1" hidden="1" x14ac:dyDescent="0.25">
      <c r="D313" s="426"/>
      <c r="E313" s="422" t="s">
        <v>678</v>
      </c>
      <c r="F313" s="423" t="s">
        <v>679</v>
      </c>
      <c r="G313" s="450">
        <v>100202.94</v>
      </c>
      <c r="H313" s="424">
        <v>230000</v>
      </c>
      <c r="I313" s="424">
        <v>264600</v>
      </c>
      <c r="J313" s="424"/>
      <c r="K313" s="421">
        <f t="shared" si="60"/>
        <v>264600</v>
      </c>
      <c r="L313" s="559"/>
      <c r="M313" s="560"/>
      <c r="N313" s="560"/>
      <c r="O313" s="560"/>
      <c r="P313" s="560"/>
      <c r="Q313" s="561"/>
      <c r="R313" s="430"/>
      <c r="S313" s="431"/>
      <c r="T313" s="432"/>
      <c r="U313" s="432"/>
      <c r="V313" s="432"/>
      <c r="W313" s="432"/>
      <c r="X313" s="432"/>
      <c r="Y313" s="432"/>
      <c r="Z313" s="432"/>
      <c r="AA313" s="432"/>
    </row>
    <row r="314" spans="3:28" hidden="1" x14ac:dyDescent="0.25">
      <c r="E314" s="422" t="s">
        <v>595</v>
      </c>
      <c r="F314" s="423"/>
      <c r="G314" s="450"/>
      <c r="H314" s="424"/>
      <c r="I314" s="424"/>
      <c r="J314" s="424"/>
      <c r="K314" s="421">
        <f t="shared" si="60"/>
        <v>0</v>
      </c>
      <c r="L314" s="559"/>
      <c r="M314" s="560"/>
      <c r="N314" s="560"/>
      <c r="O314" s="560"/>
      <c r="P314" s="560"/>
      <c r="Q314" s="561"/>
    </row>
    <row r="315" spans="3:28" hidden="1" x14ac:dyDescent="0.25">
      <c r="E315" s="477" t="s">
        <v>269</v>
      </c>
      <c r="F315" s="478" t="s">
        <v>636</v>
      </c>
      <c r="G315" s="450"/>
      <c r="H315" s="424"/>
      <c r="I315" s="424"/>
      <c r="J315" s="424"/>
      <c r="K315" s="421">
        <f t="shared" si="60"/>
        <v>0</v>
      </c>
    </row>
    <row r="316" spans="3:28" s="101" customFormat="1" hidden="1" x14ac:dyDescent="0.25">
      <c r="D316" s="435"/>
      <c r="E316" s="422" t="s">
        <v>272</v>
      </c>
      <c r="F316" s="423" t="s">
        <v>702</v>
      </c>
      <c r="G316" s="450">
        <v>127541.07</v>
      </c>
      <c r="H316" s="424">
        <v>0</v>
      </c>
      <c r="I316" s="424">
        <v>0</v>
      </c>
      <c r="J316" s="424"/>
      <c r="K316" s="421">
        <f t="shared" si="60"/>
        <v>0</v>
      </c>
      <c r="L316" s="436"/>
      <c r="M316" s="437"/>
      <c r="N316" s="437"/>
      <c r="O316" s="437"/>
      <c r="P316" s="437"/>
      <c r="Q316" s="438"/>
      <c r="R316" s="439"/>
      <c r="S316" s="440"/>
      <c r="T316" s="100"/>
      <c r="U316" s="100"/>
      <c r="V316" s="100"/>
      <c r="W316" s="100"/>
      <c r="X316" s="100"/>
      <c r="Y316" s="100"/>
      <c r="Z316" s="100"/>
      <c r="AA316" s="100"/>
    </row>
    <row r="317" spans="3:28" hidden="1" x14ac:dyDescent="0.25">
      <c r="E317" s="422" t="s">
        <v>604</v>
      </c>
      <c r="F317" s="423" t="s">
        <v>597</v>
      </c>
      <c r="G317" s="450">
        <v>5861.06</v>
      </c>
      <c r="H317" s="424">
        <v>17000</v>
      </c>
      <c r="I317" s="424">
        <v>17000</v>
      </c>
      <c r="J317" s="424"/>
      <c r="K317" s="421">
        <f t="shared" si="60"/>
        <v>17000</v>
      </c>
    </row>
    <row r="318" spans="3:28" hidden="1" x14ac:dyDescent="0.25">
      <c r="E318" s="422" t="s">
        <v>604</v>
      </c>
      <c r="F318" s="423" t="s">
        <v>598</v>
      </c>
      <c r="G318" s="459">
        <v>23968.17</v>
      </c>
      <c r="H318" s="460">
        <v>24000</v>
      </c>
      <c r="I318" s="460">
        <v>40000</v>
      </c>
      <c r="J318" s="460"/>
      <c r="K318" s="421">
        <f t="shared" si="60"/>
        <v>40000</v>
      </c>
    </row>
    <row r="319" spans="3:28" hidden="1" x14ac:dyDescent="0.25">
      <c r="E319" s="422" t="s">
        <v>593</v>
      </c>
      <c r="F319" s="423" t="s">
        <v>599</v>
      </c>
      <c r="G319" s="459">
        <v>18662.5</v>
      </c>
      <c r="H319" s="460">
        <v>30000</v>
      </c>
      <c r="I319" s="460">
        <v>276689</v>
      </c>
      <c r="J319" s="460"/>
      <c r="K319" s="421">
        <f t="shared" si="60"/>
        <v>276689</v>
      </c>
    </row>
    <row r="320" spans="3:28" s="425" customFormat="1" hidden="1" x14ac:dyDescent="0.25">
      <c r="D320" s="426"/>
      <c r="E320" s="422" t="s">
        <v>648</v>
      </c>
      <c r="F320" s="423" t="s">
        <v>649</v>
      </c>
      <c r="G320" s="450">
        <v>720453.76</v>
      </c>
      <c r="H320" s="424">
        <v>0</v>
      </c>
      <c r="I320" s="424">
        <v>0</v>
      </c>
      <c r="J320" s="424"/>
      <c r="K320" s="421">
        <f t="shared" si="60"/>
        <v>0</v>
      </c>
      <c r="L320" s="427"/>
      <c r="M320" s="428"/>
      <c r="N320" s="428"/>
      <c r="O320" s="428"/>
      <c r="P320" s="428"/>
      <c r="Q320" s="429"/>
      <c r="R320" s="430"/>
      <c r="S320" s="431"/>
      <c r="T320" s="432"/>
      <c r="U320" s="432"/>
      <c r="V320" s="432"/>
      <c r="W320" s="432"/>
      <c r="X320" s="432"/>
      <c r="Y320" s="432"/>
      <c r="Z320" s="432"/>
      <c r="AA320" s="432"/>
    </row>
    <row r="321" spans="3:28" s="425" customFormat="1" hidden="1" x14ac:dyDescent="0.25">
      <c r="D321" s="426"/>
      <c r="E321" s="422" t="s">
        <v>650</v>
      </c>
      <c r="F321" s="423" t="s">
        <v>651</v>
      </c>
      <c r="G321" s="450">
        <v>429560</v>
      </c>
      <c r="H321" s="424">
        <v>512200</v>
      </c>
      <c r="I321" s="424">
        <v>500000</v>
      </c>
      <c r="J321" s="424"/>
      <c r="K321" s="421">
        <f t="shared" si="60"/>
        <v>500000</v>
      </c>
      <c r="L321" s="427"/>
      <c r="M321" s="428"/>
      <c r="N321" s="428"/>
      <c r="O321" s="428"/>
      <c r="P321" s="428"/>
      <c r="Q321" s="429"/>
      <c r="R321" s="430"/>
      <c r="S321" s="431"/>
      <c r="T321" s="432"/>
      <c r="U321" s="432"/>
      <c r="V321" s="432"/>
      <c r="W321" s="432"/>
      <c r="X321" s="432"/>
      <c r="Y321" s="432"/>
      <c r="Z321" s="432"/>
      <c r="AA321" s="432"/>
    </row>
    <row r="322" spans="3:28" hidden="1" x14ac:dyDescent="0.25">
      <c r="E322" s="422" t="s">
        <v>600</v>
      </c>
      <c r="F322" s="423" t="s">
        <v>634</v>
      </c>
      <c r="G322" s="450">
        <v>7500</v>
      </c>
      <c r="H322" s="424">
        <v>4000</v>
      </c>
      <c r="I322" s="424">
        <v>4000</v>
      </c>
      <c r="J322" s="424"/>
      <c r="K322" s="421">
        <f t="shared" si="60"/>
        <v>4000</v>
      </c>
    </row>
    <row r="323" spans="3:28" hidden="1" x14ac:dyDescent="0.25">
      <c r="E323" s="422" t="s">
        <v>856</v>
      </c>
      <c r="F323" s="423" t="s">
        <v>857</v>
      </c>
      <c r="G323" s="450">
        <v>0</v>
      </c>
      <c r="H323" s="424">
        <v>0</v>
      </c>
      <c r="I323" s="424">
        <v>200000</v>
      </c>
      <c r="J323" s="424"/>
      <c r="K323" s="421">
        <f t="shared" si="60"/>
        <v>200000</v>
      </c>
    </row>
    <row r="324" spans="3:28" hidden="1" x14ac:dyDescent="0.25">
      <c r="E324" s="457" t="s">
        <v>684</v>
      </c>
      <c r="F324" s="458" t="s">
        <v>685</v>
      </c>
      <c r="G324" s="459"/>
      <c r="H324" s="460"/>
      <c r="I324" s="460"/>
      <c r="J324" s="460"/>
      <c r="K324" s="421">
        <f t="shared" si="60"/>
        <v>0</v>
      </c>
    </row>
    <row r="325" spans="3:28" hidden="1" x14ac:dyDescent="0.25">
      <c r="E325" s="457" t="s">
        <v>717</v>
      </c>
      <c r="F325" s="458" t="s">
        <v>718</v>
      </c>
      <c r="G325" s="459"/>
      <c r="H325" s="460"/>
      <c r="I325" s="460"/>
      <c r="J325" s="460"/>
      <c r="K325" s="421">
        <f t="shared" si="60"/>
        <v>0</v>
      </c>
    </row>
    <row r="326" spans="3:28" s="425" customFormat="1" hidden="1" x14ac:dyDescent="0.25">
      <c r="D326" s="426"/>
      <c r="E326" s="422" t="s">
        <v>653</v>
      </c>
      <c r="F326" s="423" t="s">
        <v>654</v>
      </c>
      <c r="G326" s="450">
        <v>2310000</v>
      </c>
      <c r="H326" s="424">
        <v>2732000</v>
      </c>
      <c r="I326" s="424">
        <v>2860000</v>
      </c>
      <c r="J326" s="424"/>
      <c r="K326" s="421">
        <f t="shared" si="60"/>
        <v>2860000</v>
      </c>
      <c r="L326" s="427"/>
      <c r="M326" s="428"/>
      <c r="N326" s="428"/>
      <c r="O326" s="428"/>
      <c r="P326" s="428"/>
      <c r="Q326" s="429"/>
      <c r="R326" s="430"/>
      <c r="S326" s="431"/>
      <c r="T326" s="432"/>
      <c r="U326" s="432"/>
      <c r="V326" s="432"/>
      <c r="W326" s="432"/>
      <c r="X326" s="432"/>
      <c r="Y326" s="432"/>
      <c r="Z326" s="432"/>
      <c r="AA326" s="432"/>
    </row>
    <row r="327" spans="3:28" s="425" customFormat="1" hidden="1" x14ac:dyDescent="0.25">
      <c r="D327" s="426"/>
      <c r="E327" s="422" t="s">
        <v>655</v>
      </c>
      <c r="F327" s="423" t="s">
        <v>656</v>
      </c>
      <c r="G327" s="450">
        <v>250000</v>
      </c>
      <c r="H327" s="424">
        <v>250000</v>
      </c>
      <c r="I327" s="424">
        <v>250000</v>
      </c>
      <c r="J327" s="424"/>
      <c r="K327" s="421">
        <f t="shared" si="60"/>
        <v>250000</v>
      </c>
      <c r="L327" s="427"/>
      <c r="M327" s="428"/>
      <c r="N327" s="428"/>
      <c r="O327" s="428"/>
      <c r="P327" s="428"/>
      <c r="Q327" s="429"/>
      <c r="R327" s="430"/>
      <c r="S327" s="431"/>
      <c r="T327" s="432"/>
      <c r="U327" s="432"/>
      <c r="V327" s="432"/>
      <c r="W327" s="432"/>
      <c r="X327" s="432"/>
      <c r="Y327" s="432"/>
      <c r="Z327" s="432"/>
      <c r="AA327" s="432"/>
    </row>
    <row r="328" spans="3:28" s="425" customFormat="1" hidden="1" x14ac:dyDescent="0.25">
      <c r="D328" s="426"/>
      <c r="E328" s="422" t="s">
        <v>657</v>
      </c>
      <c r="F328" s="423" t="s">
        <v>658</v>
      </c>
      <c r="G328" s="450">
        <v>45000</v>
      </c>
      <c r="H328" s="424">
        <v>500</v>
      </c>
      <c r="I328" s="424">
        <v>45000</v>
      </c>
      <c r="J328" s="424"/>
      <c r="K328" s="421">
        <f t="shared" si="60"/>
        <v>45000</v>
      </c>
      <c r="L328" s="427"/>
      <c r="M328" s="428"/>
      <c r="N328" s="428"/>
      <c r="O328" s="428"/>
      <c r="P328" s="428"/>
      <c r="Q328" s="429"/>
      <c r="R328" s="430"/>
      <c r="S328" s="431"/>
      <c r="T328" s="432"/>
      <c r="U328" s="432"/>
      <c r="V328" s="432"/>
      <c r="W328" s="432"/>
      <c r="X328" s="432"/>
      <c r="Y328" s="432"/>
      <c r="Z328" s="432"/>
      <c r="AA328" s="432"/>
    </row>
    <row r="329" spans="3:28" hidden="1" x14ac:dyDescent="0.25">
      <c r="E329" s="422" t="s">
        <v>596</v>
      </c>
      <c r="F329" s="423" t="s">
        <v>601</v>
      </c>
      <c r="G329" s="450">
        <v>14842.56</v>
      </c>
      <c r="H329" s="424">
        <v>73500</v>
      </c>
      <c r="I329" s="424">
        <v>76389</v>
      </c>
      <c r="J329" s="424"/>
      <c r="K329" s="421">
        <f t="shared" si="60"/>
        <v>76389</v>
      </c>
    </row>
    <row r="330" spans="3:28" s="425" customFormat="1" hidden="1" x14ac:dyDescent="0.25">
      <c r="D330" s="426"/>
      <c r="E330" s="422" t="s">
        <v>659</v>
      </c>
      <c r="F330" s="423" t="s">
        <v>660</v>
      </c>
      <c r="G330" s="450">
        <v>16600</v>
      </c>
      <c r="H330" s="424">
        <v>0</v>
      </c>
      <c r="I330" s="424">
        <v>0</v>
      </c>
      <c r="J330" s="424"/>
      <c r="K330" s="421">
        <f t="shared" si="60"/>
        <v>0</v>
      </c>
      <c r="L330" s="427"/>
      <c r="M330" s="428"/>
      <c r="N330" s="428"/>
      <c r="O330" s="428"/>
      <c r="P330" s="428"/>
      <c r="Q330" s="429"/>
      <c r="R330" s="430"/>
      <c r="S330" s="431"/>
      <c r="T330" s="432"/>
      <c r="U330" s="432"/>
      <c r="V330" s="432"/>
      <c r="W330" s="432"/>
      <c r="X330" s="432"/>
      <c r="Y330" s="432"/>
      <c r="Z330" s="432"/>
      <c r="AA330" s="432"/>
    </row>
    <row r="331" spans="3:28" s="425" customFormat="1" ht="30" hidden="1" x14ac:dyDescent="0.25">
      <c r="D331" s="426"/>
      <c r="E331" s="457" t="s">
        <v>689</v>
      </c>
      <c r="F331" s="458" t="s">
        <v>690</v>
      </c>
      <c r="G331" s="459">
        <v>0</v>
      </c>
      <c r="H331" s="460">
        <v>67900</v>
      </c>
      <c r="I331" s="460">
        <v>200000</v>
      </c>
      <c r="J331" s="460"/>
      <c r="K331" s="421">
        <f t="shared" si="60"/>
        <v>200000</v>
      </c>
      <c r="L331" s="427"/>
      <c r="M331" s="428"/>
      <c r="N331" s="428"/>
      <c r="O331" s="428"/>
      <c r="P331" s="428"/>
      <c r="Q331" s="429"/>
      <c r="R331" s="430"/>
      <c r="S331" s="431"/>
      <c r="T331" s="432"/>
      <c r="U331" s="432"/>
      <c r="V331" s="432"/>
      <c r="W331" s="432"/>
      <c r="X331" s="432"/>
      <c r="Y331" s="432"/>
      <c r="Z331" s="432"/>
      <c r="AA331" s="432"/>
    </row>
    <row r="332" spans="3:28" s="425" customFormat="1" ht="30" hidden="1" x14ac:dyDescent="0.25">
      <c r="D332" s="426"/>
      <c r="E332" s="422" t="s">
        <v>661</v>
      </c>
      <c r="F332" s="423" t="s">
        <v>662</v>
      </c>
      <c r="G332" s="450">
        <v>3794333</v>
      </c>
      <c r="H332" s="424">
        <v>0</v>
      </c>
      <c r="I332" s="424">
        <v>0</v>
      </c>
      <c r="J332" s="424"/>
      <c r="K332" s="421">
        <f t="shared" si="60"/>
        <v>0</v>
      </c>
      <c r="L332" s="427"/>
      <c r="M332" s="428"/>
      <c r="N332" s="428"/>
      <c r="O332" s="428"/>
      <c r="P332" s="428"/>
      <c r="Q332" s="429"/>
      <c r="R332" s="430"/>
      <c r="S332" s="431"/>
      <c r="T332" s="432"/>
      <c r="U332" s="432"/>
      <c r="V332" s="432"/>
      <c r="W332" s="432"/>
      <c r="X332" s="432"/>
      <c r="Y332" s="432"/>
      <c r="Z332" s="432"/>
      <c r="AA332" s="432"/>
    </row>
    <row r="333" spans="3:28" s="425" customFormat="1" hidden="1" x14ac:dyDescent="0.25">
      <c r="D333" s="426"/>
      <c r="E333" s="457" t="s">
        <v>691</v>
      </c>
      <c r="F333" s="458" t="s">
        <v>692</v>
      </c>
      <c r="G333" s="459">
        <v>100000</v>
      </c>
      <c r="H333" s="460">
        <v>584255</v>
      </c>
      <c r="I333" s="460">
        <v>0</v>
      </c>
      <c r="J333" s="460"/>
      <c r="K333" s="421">
        <f t="shared" si="60"/>
        <v>0</v>
      </c>
      <c r="L333" s="427"/>
      <c r="M333" s="428"/>
      <c r="N333" s="428"/>
      <c r="O333" s="428"/>
      <c r="P333" s="428"/>
      <c r="Q333" s="429"/>
      <c r="R333" s="430"/>
      <c r="S333" s="431"/>
      <c r="T333" s="432"/>
      <c r="U333" s="432"/>
      <c r="V333" s="432"/>
      <c r="W333" s="432"/>
      <c r="X333" s="432"/>
      <c r="Y333" s="432"/>
      <c r="Z333" s="432"/>
      <c r="AA333" s="432"/>
    </row>
    <row r="334" spans="3:28" s="425" customFormat="1" hidden="1" x14ac:dyDescent="0.25">
      <c r="D334" s="426"/>
      <c r="E334" s="457" t="s">
        <v>693</v>
      </c>
      <c r="F334" s="458" t="s">
        <v>694</v>
      </c>
      <c r="G334" s="459">
        <v>251875</v>
      </c>
      <c r="H334" s="460">
        <v>0</v>
      </c>
      <c r="I334" s="460">
        <v>0</v>
      </c>
      <c r="J334" s="460"/>
      <c r="K334" s="421">
        <f t="shared" si="60"/>
        <v>0</v>
      </c>
      <c r="L334" s="427"/>
      <c r="M334" s="428"/>
      <c r="N334" s="428"/>
      <c r="O334" s="428"/>
      <c r="P334" s="428"/>
      <c r="Q334" s="429"/>
      <c r="R334" s="430"/>
      <c r="S334" s="431"/>
      <c r="T334" s="432"/>
      <c r="U334" s="432"/>
      <c r="V334" s="432"/>
      <c r="W334" s="432"/>
      <c r="X334" s="432"/>
      <c r="Y334" s="432"/>
      <c r="Z334" s="432"/>
      <c r="AA334" s="432"/>
    </row>
    <row r="335" spans="3:28" hidden="1" x14ac:dyDescent="0.25">
      <c r="E335" s="422" t="s">
        <v>602</v>
      </c>
      <c r="F335" s="423" t="s">
        <v>603</v>
      </c>
      <c r="G335" s="450">
        <v>2125000</v>
      </c>
      <c r="H335" s="424">
        <v>1165500</v>
      </c>
      <c r="I335" s="424">
        <v>260000</v>
      </c>
      <c r="J335" s="424"/>
      <c r="K335" s="421">
        <f t="shared" si="60"/>
        <v>260000</v>
      </c>
    </row>
    <row r="336" spans="3:28" s="550" customFormat="1" ht="30" hidden="1" x14ac:dyDescent="0.2">
      <c r="C336" s="563"/>
      <c r="D336" s="551"/>
      <c r="E336" s="552" t="s">
        <v>858</v>
      </c>
      <c r="F336" s="436" t="s">
        <v>859</v>
      </c>
      <c r="G336" s="553">
        <v>3329748</v>
      </c>
      <c r="H336" s="545">
        <v>0</v>
      </c>
      <c r="I336" s="545">
        <v>0</v>
      </c>
      <c r="J336" s="545"/>
      <c r="K336" s="421">
        <f t="shared" si="60"/>
        <v>0</v>
      </c>
      <c r="L336" s="77"/>
      <c r="M336" s="60"/>
      <c r="N336" s="60"/>
      <c r="O336" s="60"/>
      <c r="P336" s="60"/>
      <c r="Q336" s="554"/>
      <c r="R336" s="555"/>
      <c r="S336" s="556"/>
      <c r="T336" s="557"/>
      <c r="U336" s="557"/>
      <c r="V336" s="557"/>
      <c r="W336" s="557"/>
      <c r="X336" s="557"/>
      <c r="Y336" s="557"/>
      <c r="Z336" s="557"/>
      <c r="AA336" s="557"/>
      <c r="AB336" s="558"/>
    </row>
    <row r="337" spans="4:27" hidden="1" x14ac:dyDescent="0.25">
      <c r="E337" s="445" t="s">
        <v>596</v>
      </c>
      <c r="F337" s="446" t="s">
        <v>607</v>
      </c>
      <c r="G337" s="452">
        <v>38300.239999999998</v>
      </c>
      <c r="H337" s="424">
        <v>50000</v>
      </c>
      <c r="I337" s="449">
        <v>50000</v>
      </c>
      <c r="J337" s="449"/>
      <c r="K337" s="421">
        <f t="shared" si="60"/>
        <v>50000</v>
      </c>
    </row>
    <row r="338" spans="4:27" s="533" customFormat="1" ht="45" hidden="1" x14ac:dyDescent="0.2">
      <c r="D338" s="534"/>
      <c r="E338" s="535" t="s">
        <v>663</v>
      </c>
      <c r="F338" s="536" t="s">
        <v>664</v>
      </c>
      <c r="G338" s="537">
        <v>80625</v>
      </c>
      <c r="H338" s="545">
        <v>336250</v>
      </c>
      <c r="I338" s="538">
        <v>290000</v>
      </c>
      <c r="J338" s="538"/>
      <c r="K338" s="421">
        <f t="shared" si="60"/>
        <v>290000</v>
      </c>
      <c r="L338" s="436"/>
      <c r="M338" s="437"/>
      <c r="N338" s="437"/>
      <c r="O338" s="437"/>
      <c r="P338" s="437"/>
      <c r="Q338" s="539"/>
      <c r="R338" s="540"/>
      <c r="S338" s="541"/>
      <c r="T338" s="542"/>
      <c r="U338" s="542"/>
      <c r="V338" s="542"/>
      <c r="W338" s="542"/>
      <c r="X338" s="542"/>
      <c r="Y338" s="542"/>
      <c r="Z338" s="542"/>
      <c r="AA338" s="542"/>
    </row>
    <row r="339" spans="4:27" s="101" customFormat="1" hidden="1" x14ac:dyDescent="0.25">
      <c r="D339" s="435"/>
      <c r="E339" s="447" t="s">
        <v>665</v>
      </c>
      <c r="F339" s="448" t="s">
        <v>666</v>
      </c>
      <c r="G339" s="452"/>
      <c r="H339" s="421"/>
      <c r="I339" s="449"/>
      <c r="J339" s="449"/>
      <c r="K339" s="421">
        <f t="shared" si="60"/>
        <v>0</v>
      </c>
      <c r="L339" s="436"/>
      <c r="M339" s="437"/>
      <c r="N339" s="437"/>
      <c r="O339" s="437"/>
      <c r="P339" s="437"/>
      <c r="Q339" s="438"/>
      <c r="R339" s="439"/>
      <c r="S339" s="440"/>
      <c r="T339" s="100"/>
      <c r="U339" s="100"/>
      <c r="V339" s="100"/>
      <c r="W339" s="100"/>
      <c r="X339" s="100"/>
      <c r="Y339" s="100"/>
      <c r="Z339" s="100"/>
      <c r="AA339" s="100"/>
    </row>
    <row r="340" spans="4:27" s="101" customFormat="1" hidden="1" x14ac:dyDescent="0.25">
      <c r="D340" s="435"/>
      <c r="E340" s="447" t="s">
        <v>727</v>
      </c>
      <c r="F340" s="448" t="s">
        <v>728</v>
      </c>
      <c r="G340" s="452"/>
      <c r="H340" s="421"/>
      <c r="I340" s="449"/>
      <c r="J340" s="449"/>
      <c r="K340" s="421">
        <f t="shared" si="60"/>
        <v>0</v>
      </c>
      <c r="L340" s="436"/>
      <c r="M340" s="437"/>
      <c r="N340" s="437"/>
      <c r="O340" s="437"/>
      <c r="P340" s="437"/>
      <c r="Q340" s="438"/>
      <c r="R340" s="439"/>
      <c r="S340" s="440"/>
      <c r="T340" s="100"/>
      <c r="U340" s="100"/>
      <c r="V340" s="100"/>
      <c r="W340" s="100"/>
      <c r="X340" s="100"/>
      <c r="Y340" s="100"/>
      <c r="Z340" s="100"/>
      <c r="AA340" s="100"/>
    </row>
    <row r="341" spans="4:27" s="472" customFormat="1" hidden="1" x14ac:dyDescent="0.25">
      <c r="D341" s="465"/>
      <c r="E341" s="507"/>
      <c r="F341" s="508" t="s">
        <v>720</v>
      </c>
      <c r="G341" s="509">
        <v>0</v>
      </c>
      <c r="H341" s="510">
        <v>154500</v>
      </c>
      <c r="I341" s="511">
        <v>139500</v>
      </c>
      <c r="J341" s="511"/>
      <c r="K341" s="421">
        <f t="shared" si="60"/>
        <v>139500</v>
      </c>
      <c r="L341" s="467"/>
      <c r="M341" s="468"/>
      <c r="N341" s="468"/>
      <c r="O341" s="468"/>
      <c r="P341" s="468"/>
      <c r="Q341" s="469"/>
      <c r="R341" s="470"/>
      <c r="S341" s="471"/>
    </row>
    <row r="342" spans="4:27" s="472" customFormat="1" hidden="1" x14ac:dyDescent="0.25">
      <c r="D342" s="465"/>
      <c r="E342" s="507"/>
      <c r="F342" s="508" t="s">
        <v>864</v>
      </c>
      <c r="G342" s="509">
        <v>0</v>
      </c>
      <c r="H342" s="510">
        <v>27897018</v>
      </c>
      <c r="I342" s="511">
        <v>30687508</v>
      </c>
      <c r="J342" s="511">
        <v>8092089</v>
      </c>
      <c r="K342" s="421">
        <f t="shared" si="60"/>
        <v>38779597</v>
      </c>
      <c r="L342" s="467"/>
      <c r="M342" s="468"/>
      <c r="N342" s="468"/>
      <c r="O342" s="468"/>
      <c r="P342" s="468"/>
      <c r="Q342" s="469"/>
      <c r="R342" s="470"/>
      <c r="S342" s="471"/>
    </row>
    <row r="343" spans="4:27" s="472" customFormat="1" hidden="1" x14ac:dyDescent="0.25">
      <c r="D343" s="465"/>
      <c r="E343" s="507"/>
      <c r="F343" s="508" t="s">
        <v>722</v>
      </c>
      <c r="G343" s="509">
        <v>0</v>
      </c>
      <c r="H343" s="510">
        <v>14500</v>
      </c>
      <c r="I343" s="511">
        <v>14500</v>
      </c>
      <c r="J343" s="511"/>
      <c r="K343" s="421">
        <f t="shared" si="60"/>
        <v>14500</v>
      </c>
      <c r="L343" s="467"/>
      <c r="M343" s="468"/>
      <c r="N343" s="468"/>
      <c r="O343" s="468"/>
      <c r="P343" s="468"/>
      <c r="Q343" s="469"/>
      <c r="R343" s="470"/>
      <c r="S343" s="471"/>
    </row>
    <row r="344" spans="4:27" s="472" customFormat="1" hidden="1" x14ac:dyDescent="0.25">
      <c r="D344" s="465"/>
      <c r="E344" s="473" t="s">
        <v>695</v>
      </c>
      <c r="F344" s="474" t="s">
        <v>696</v>
      </c>
      <c r="G344" s="475">
        <v>16544.3</v>
      </c>
      <c r="H344" s="460">
        <v>25033</v>
      </c>
      <c r="I344" s="466">
        <v>12533</v>
      </c>
      <c r="J344" s="466"/>
      <c r="K344" s="421">
        <f t="shared" si="60"/>
        <v>12533</v>
      </c>
      <c r="L344" s="467"/>
      <c r="M344" s="468"/>
      <c r="N344" s="468"/>
      <c r="O344" s="468"/>
      <c r="P344" s="468"/>
      <c r="Q344" s="469"/>
      <c r="R344" s="470"/>
      <c r="S344" s="471"/>
    </row>
    <row r="345" spans="4:27" s="472" customFormat="1" hidden="1" x14ac:dyDescent="0.25">
      <c r="D345" s="465"/>
      <c r="E345" s="473" t="s">
        <v>862</v>
      </c>
      <c r="F345" s="474" t="s">
        <v>863</v>
      </c>
      <c r="G345" s="475">
        <v>310699.01</v>
      </c>
      <c r="H345" s="460">
        <v>0</v>
      </c>
      <c r="I345" s="466">
        <v>0</v>
      </c>
      <c r="J345" s="466"/>
      <c r="K345" s="421">
        <f t="shared" ref="K345:K357" si="61">I345+J345</f>
        <v>0</v>
      </c>
      <c r="L345" s="467"/>
      <c r="M345" s="468"/>
      <c r="N345" s="468"/>
      <c r="O345" s="468"/>
      <c r="P345" s="468"/>
      <c r="Q345" s="469"/>
      <c r="R345" s="470"/>
      <c r="S345" s="471"/>
    </row>
    <row r="346" spans="4:27" s="472" customFormat="1" hidden="1" x14ac:dyDescent="0.25">
      <c r="D346" s="465"/>
      <c r="E346" s="473" t="s">
        <v>735</v>
      </c>
      <c r="F346" s="474" t="s">
        <v>734</v>
      </c>
      <c r="G346" s="475">
        <v>0</v>
      </c>
      <c r="H346" s="460">
        <v>51878</v>
      </c>
      <c r="I346" s="466">
        <v>235000</v>
      </c>
      <c r="J346" s="466"/>
      <c r="K346" s="421">
        <f t="shared" si="61"/>
        <v>235000</v>
      </c>
      <c r="L346" s="467"/>
      <c r="M346" s="468"/>
      <c r="N346" s="468"/>
      <c r="O346" s="468"/>
      <c r="P346" s="468"/>
      <c r="Q346" s="469"/>
      <c r="R346" s="470"/>
      <c r="S346" s="471"/>
    </row>
    <row r="347" spans="4:27" s="472" customFormat="1" hidden="1" x14ac:dyDescent="0.25">
      <c r="D347" s="465"/>
      <c r="E347" s="473" t="s">
        <v>736</v>
      </c>
      <c r="F347" s="474" t="s">
        <v>737</v>
      </c>
      <c r="G347" s="475">
        <v>0</v>
      </c>
      <c r="H347" s="460">
        <v>245509</v>
      </c>
      <c r="I347" s="466">
        <v>230300</v>
      </c>
      <c r="J347" s="466"/>
      <c r="K347" s="421">
        <f t="shared" si="61"/>
        <v>230300</v>
      </c>
      <c r="L347" s="467"/>
      <c r="M347" s="468"/>
      <c r="N347" s="468"/>
      <c r="O347" s="468"/>
      <c r="P347" s="468"/>
      <c r="Q347" s="469"/>
      <c r="R347" s="470"/>
      <c r="S347" s="471"/>
    </row>
    <row r="348" spans="4:27" s="472" customFormat="1" hidden="1" x14ac:dyDescent="0.25">
      <c r="D348" s="465"/>
      <c r="E348" s="473" t="s">
        <v>698</v>
      </c>
      <c r="F348" s="474" t="s">
        <v>699</v>
      </c>
      <c r="G348" s="475">
        <v>32960.25</v>
      </c>
      <c r="H348" s="460">
        <v>0</v>
      </c>
      <c r="I348" s="466">
        <v>0</v>
      </c>
      <c r="J348" s="466"/>
      <c r="K348" s="421">
        <f t="shared" si="61"/>
        <v>0</v>
      </c>
      <c r="L348" s="467"/>
      <c r="M348" s="468"/>
      <c r="N348" s="468"/>
      <c r="O348" s="468"/>
      <c r="P348" s="468"/>
      <c r="Q348" s="469"/>
      <c r="R348" s="470"/>
      <c r="S348" s="471"/>
    </row>
    <row r="349" spans="4:27" s="472" customFormat="1" hidden="1" x14ac:dyDescent="0.25">
      <c r="D349" s="465"/>
      <c r="E349" s="473">
        <v>1380</v>
      </c>
      <c r="F349" s="474" t="s">
        <v>240</v>
      </c>
      <c r="G349" s="475">
        <v>141440.86000000002</v>
      </c>
      <c r="H349" s="460">
        <v>215000</v>
      </c>
      <c r="I349" s="466">
        <v>215000</v>
      </c>
      <c r="J349" s="466"/>
      <c r="K349" s="421">
        <f t="shared" si="61"/>
        <v>215000</v>
      </c>
      <c r="L349" s="467"/>
      <c r="M349" s="468"/>
      <c r="N349" s="468"/>
      <c r="O349" s="468"/>
      <c r="P349" s="468"/>
      <c r="Q349" s="469"/>
      <c r="R349" s="470"/>
      <c r="S349" s="471"/>
    </row>
    <row r="350" spans="4:27" s="472" customFormat="1" hidden="1" x14ac:dyDescent="0.25">
      <c r="D350" s="465"/>
      <c r="E350" s="473">
        <v>1390</v>
      </c>
      <c r="F350" s="474" t="s">
        <v>726</v>
      </c>
      <c r="G350" s="475">
        <v>0</v>
      </c>
      <c r="H350" s="460">
        <v>760000</v>
      </c>
      <c r="I350" s="466">
        <v>700000</v>
      </c>
      <c r="J350" s="466"/>
      <c r="K350" s="421">
        <f t="shared" si="61"/>
        <v>700000</v>
      </c>
      <c r="L350" s="467"/>
      <c r="M350" s="468"/>
      <c r="N350" s="468"/>
      <c r="O350" s="468"/>
      <c r="P350" s="468"/>
      <c r="Q350" s="469"/>
      <c r="R350" s="470"/>
      <c r="S350" s="471"/>
    </row>
    <row r="351" spans="4:27" s="425" customFormat="1" hidden="1" x14ac:dyDescent="0.25">
      <c r="D351" s="426"/>
      <c r="E351" s="447" t="s">
        <v>667</v>
      </c>
      <c r="F351" s="448" t="s">
        <v>668</v>
      </c>
      <c r="G351" s="452">
        <v>244412</v>
      </c>
      <c r="H351" s="424">
        <v>316000</v>
      </c>
      <c r="I351" s="449">
        <v>315000</v>
      </c>
      <c r="J351" s="449"/>
      <c r="K351" s="421">
        <f t="shared" si="61"/>
        <v>315000</v>
      </c>
      <c r="L351" s="427"/>
      <c r="M351" s="428"/>
      <c r="N351" s="428"/>
      <c r="O351" s="428"/>
      <c r="P351" s="428"/>
      <c r="Q351" s="429"/>
      <c r="R351" s="430"/>
      <c r="S351" s="431"/>
      <c r="T351" s="432"/>
      <c r="U351" s="432"/>
      <c r="V351" s="432"/>
      <c r="W351" s="432"/>
      <c r="X351" s="432"/>
      <c r="Y351" s="432"/>
      <c r="Z351" s="432"/>
      <c r="AA351" s="432"/>
    </row>
    <row r="352" spans="4:27" s="425" customFormat="1" hidden="1" x14ac:dyDescent="0.25">
      <c r="D352" s="426"/>
      <c r="E352" s="447" t="s">
        <v>724</v>
      </c>
      <c r="F352" s="448" t="s">
        <v>725</v>
      </c>
      <c r="G352" s="452">
        <v>0</v>
      </c>
      <c r="H352" s="424">
        <v>2849500</v>
      </c>
      <c r="I352" s="449">
        <v>200000</v>
      </c>
      <c r="J352" s="449"/>
      <c r="K352" s="421">
        <f t="shared" si="61"/>
        <v>200000</v>
      </c>
      <c r="L352" s="427"/>
      <c r="M352" s="428"/>
      <c r="N352" s="428"/>
      <c r="O352" s="428"/>
      <c r="P352" s="428"/>
      <c r="Q352" s="429"/>
      <c r="R352" s="430"/>
      <c r="S352" s="431"/>
      <c r="T352" s="432"/>
      <c r="U352" s="432"/>
      <c r="V352" s="432"/>
      <c r="W352" s="432"/>
      <c r="X352" s="432"/>
      <c r="Y352" s="432"/>
      <c r="Z352" s="432"/>
      <c r="AA352" s="432"/>
    </row>
    <row r="353" spans="3:28" s="425" customFormat="1" hidden="1" x14ac:dyDescent="0.25">
      <c r="D353" s="426"/>
      <c r="E353" s="447" t="s">
        <v>729</v>
      </c>
      <c r="F353" s="448" t="s">
        <v>730</v>
      </c>
      <c r="G353" s="452"/>
      <c r="H353" s="424"/>
      <c r="I353" s="449"/>
      <c r="J353" s="449"/>
      <c r="K353" s="421">
        <f t="shared" si="61"/>
        <v>0</v>
      </c>
      <c r="L353" s="427"/>
      <c r="M353" s="428"/>
      <c r="N353" s="428"/>
      <c r="O353" s="428"/>
      <c r="P353" s="428"/>
      <c r="Q353" s="429"/>
      <c r="R353" s="430"/>
      <c r="S353" s="431"/>
      <c r="T353" s="432"/>
      <c r="U353" s="432"/>
      <c r="V353" s="432"/>
      <c r="W353" s="432"/>
      <c r="X353" s="432"/>
      <c r="Y353" s="432"/>
      <c r="Z353" s="432"/>
      <c r="AA353" s="432"/>
    </row>
    <row r="354" spans="3:28" s="425" customFormat="1" hidden="1" x14ac:dyDescent="0.25">
      <c r="D354" s="426"/>
      <c r="E354" s="447" t="s">
        <v>308</v>
      </c>
      <c r="F354" s="448" t="s">
        <v>731</v>
      </c>
      <c r="G354" s="452"/>
      <c r="H354" s="424"/>
      <c r="I354" s="449"/>
      <c r="J354" s="449"/>
      <c r="K354" s="421">
        <f t="shared" si="61"/>
        <v>0</v>
      </c>
      <c r="L354" s="427"/>
      <c r="M354" s="428"/>
      <c r="N354" s="428"/>
      <c r="O354" s="428"/>
      <c r="P354" s="428"/>
      <c r="Q354" s="429"/>
      <c r="R354" s="430"/>
      <c r="S354" s="431"/>
      <c r="T354" s="432"/>
      <c r="U354" s="432"/>
      <c r="V354" s="432"/>
      <c r="W354" s="432"/>
      <c r="X354" s="432"/>
      <c r="Y354" s="432"/>
      <c r="Z354" s="432"/>
      <c r="AA354" s="432"/>
    </row>
    <row r="355" spans="3:28" s="425" customFormat="1" hidden="1" x14ac:dyDescent="0.25">
      <c r="D355" s="426"/>
      <c r="E355" s="447" t="s">
        <v>669</v>
      </c>
      <c r="F355" s="448" t="s">
        <v>670</v>
      </c>
      <c r="G355" s="452">
        <v>1943329.3</v>
      </c>
      <c r="H355" s="424">
        <v>2279000</v>
      </c>
      <c r="I355" s="449">
        <v>2324000</v>
      </c>
      <c r="J355" s="449"/>
      <c r="K355" s="421">
        <f t="shared" si="61"/>
        <v>2324000</v>
      </c>
      <c r="L355" s="427"/>
      <c r="M355" s="428"/>
      <c r="N355" s="428"/>
      <c r="O355" s="428"/>
      <c r="P355" s="428"/>
      <c r="Q355" s="429"/>
      <c r="R355" s="430"/>
      <c r="S355" s="431"/>
      <c r="T355" s="432"/>
      <c r="U355" s="432"/>
      <c r="V355" s="432"/>
      <c r="W355" s="432"/>
      <c r="X355" s="432"/>
      <c r="Y355" s="432"/>
      <c r="Z355" s="432"/>
      <c r="AA355" s="432"/>
    </row>
    <row r="356" spans="3:28" s="543" customFormat="1" ht="30" hidden="1" x14ac:dyDescent="0.2">
      <c r="D356" s="544"/>
      <c r="E356" s="535" t="s">
        <v>860</v>
      </c>
      <c r="F356" s="536" t="s">
        <v>861</v>
      </c>
      <c r="G356" s="537">
        <v>315194.64</v>
      </c>
      <c r="H356" s="545">
        <v>447242</v>
      </c>
      <c r="I356" s="538">
        <v>384167</v>
      </c>
      <c r="J356" s="538"/>
      <c r="K356" s="421">
        <f t="shared" si="61"/>
        <v>384167</v>
      </c>
      <c r="L356" s="427"/>
      <c r="M356" s="428"/>
      <c r="N356" s="428"/>
      <c r="O356" s="428"/>
      <c r="P356" s="428"/>
      <c r="Q356" s="546"/>
      <c r="R356" s="547"/>
      <c r="S356" s="548"/>
      <c r="T356" s="549"/>
      <c r="U356" s="549"/>
      <c r="V356" s="549"/>
      <c r="W356" s="549"/>
      <c r="X356" s="549"/>
      <c r="Y356" s="549"/>
      <c r="Z356" s="549"/>
      <c r="AA356" s="549"/>
    </row>
    <row r="357" spans="3:28" s="425" customFormat="1" hidden="1" x14ac:dyDescent="0.25">
      <c r="D357" s="426"/>
      <c r="E357" s="461" t="s">
        <v>697</v>
      </c>
      <c r="F357" s="462" t="s">
        <v>671</v>
      </c>
      <c r="G357" s="463">
        <v>574155.43999999994</v>
      </c>
      <c r="H357" s="464">
        <v>567838</v>
      </c>
      <c r="I357" s="464">
        <v>556000</v>
      </c>
      <c r="J357" s="464"/>
      <c r="K357" s="524">
        <f t="shared" si="61"/>
        <v>556000</v>
      </c>
      <c r="L357" s="427"/>
      <c r="M357" s="428"/>
      <c r="N357" s="428"/>
      <c r="O357" s="428"/>
      <c r="P357" s="428"/>
      <c r="Q357" s="429"/>
      <c r="R357" s="430"/>
      <c r="S357" s="431"/>
      <c r="T357" s="432"/>
      <c r="U357" s="432"/>
      <c r="V357" s="432"/>
      <c r="W357" s="432"/>
      <c r="X357" s="432"/>
      <c r="Y357" s="432"/>
      <c r="Z357" s="432"/>
      <c r="AA357" s="432"/>
    </row>
    <row r="358" spans="3:28" hidden="1" x14ac:dyDescent="0.25">
      <c r="G358" s="377">
        <f>SUM(G279:G357)</f>
        <v>46091599.209999993</v>
      </c>
      <c r="H358" s="377">
        <f>SUM(H279:H357)</f>
        <v>59880395</v>
      </c>
      <c r="I358" s="377">
        <f>SUM(I279:I357)</f>
        <v>64684628</v>
      </c>
      <c r="J358" s="377">
        <f t="shared" ref="J358:K358" si="62">SUM(J279:J357)</f>
        <v>8134089</v>
      </c>
      <c r="K358" s="377">
        <f t="shared" si="62"/>
        <v>72818717</v>
      </c>
    </row>
    <row r="359" spans="3:28" hidden="1" x14ac:dyDescent="0.25">
      <c r="G359" s="375"/>
      <c r="K359" s="376"/>
    </row>
    <row r="360" spans="3:28" s="298" customFormat="1" hidden="1" x14ac:dyDescent="0.25">
      <c r="C360" s="294"/>
      <c r="D360" s="295"/>
      <c r="E360" s="296"/>
      <c r="F360" s="297"/>
      <c r="G360" s="378">
        <f>G9+G358</f>
        <v>228787144.43000001</v>
      </c>
      <c r="H360" s="378">
        <f>H9+H358</f>
        <v>284697488</v>
      </c>
      <c r="I360" s="378">
        <f>I9+I358</f>
        <v>290585408</v>
      </c>
      <c r="J360" s="378">
        <f t="shared" ref="J360:K360" si="63">J9+J358</f>
        <v>9760089</v>
      </c>
      <c r="K360" s="378">
        <f t="shared" si="63"/>
        <v>300345497</v>
      </c>
      <c r="L360" s="299"/>
      <c r="M360" s="300"/>
      <c r="N360" s="300"/>
      <c r="O360" s="300"/>
      <c r="P360" s="300"/>
      <c r="Q360" s="396"/>
      <c r="R360" s="397"/>
      <c r="S360" s="301"/>
      <c r="T360" s="302"/>
      <c r="U360" s="302"/>
      <c r="V360" s="302"/>
      <c r="W360" s="302"/>
      <c r="X360" s="302"/>
      <c r="Y360" s="302"/>
      <c r="Z360" s="302"/>
      <c r="AA360" s="302"/>
      <c r="AB360" s="320"/>
    </row>
    <row r="361" spans="3:28" ht="15" hidden="1" customHeight="1" x14ac:dyDescent="0.25">
      <c r="F361" s="565" t="s">
        <v>868</v>
      </c>
      <c r="G361" s="377">
        <f>G360-228787144.43</f>
        <v>0</v>
      </c>
      <c r="H361" s="377">
        <f>H360-284697488</f>
        <v>0</v>
      </c>
      <c r="I361" s="377">
        <f>I360-290585408</f>
        <v>0</v>
      </c>
      <c r="J361" s="377">
        <f>J360-9760089</f>
        <v>0</v>
      </c>
      <c r="K361" s="377">
        <f>K360-300345497</f>
        <v>0</v>
      </c>
    </row>
    <row r="362" spans="3:28" hidden="1" x14ac:dyDescent="0.25"/>
    <row r="363" spans="3:28" hidden="1" x14ac:dyDescent="0.25"/>
    <row r="364" spans="3:28" hidden="1" x14ac:dyDescent="0.25"/>
    <row r="365" spans="3:28" hidden="1" x14ac:dyDescent="0.25"/>
    <row r="366" spans="3:28" hidden="1" x14ac:dyDescent="0.25"/>
    <row r="367" spans="3:28" x14ac:dyDescent="0.25">
      <c r="G367" s="375"/>
    </row>
  </sheetData>
  <sheetProtection selectLockedCells="1" autoFilter="0"/>
  <autoFilter ref="A8:S275">
    <filterColumn colId="3" showButton="0"/>
  </autoFilter>
  <mergeCells count="81">
    <mergeCell ref="B265:B275"/>
    <mergeCell ref="A265:A275"/>
    <mergeCell ref="B226:B240"/>
    <mergeCell ref="B201:B208"/>
    <mergeCell ref="B178:B200"/>
    <mergeCell ref="B209:B221"/>
    <mergeCell ref="A209:A221"/>
    <mergeCell ref="B222:B225"/>
    <mergeCell ref="B241:B264"/>
    <mergeCell ref="A222:A264"/>
    <mergeCell ref="A90:A116"/>
    <mergeCell ref="B90:B116"/>
    <mergeCell ref="C90:C116"/>
    <mergeCell ref="C117:C127"/>
    <mergeCell ref="B117:B133"/>
    <mergeCell ref="A117:A148"/>
    <mergeCell ref="C128:C133"/>
    <mergeCell ref="B134:B148"/>
    <mergeCell ref="C134:C148"/>
    <mergeCell ref="A149:A177"/>
    <mergeCell ref="B149:B177"/>
    <mergeCell ref="C149:C157"/>
    <mergeCell ref="C158:C177"/>
    <mergeCell ref="A178:A208"/>
    <mergeCell ref="C49:C56"/>
    <mergeCell ref="A49:A79"/>
    <mergeCell ref="A80:A89"/>
    <mergeCell ref="C62:C69"/>
    <mergeCell ref="C86:C89"/>
    <mergeCell ref="B49:B72"/>
    <mergeCell ref="B73:B79"/>
    <mergeCell ref="B80:B89"/>
    <mergeCell ref="C73:C79"/>
    <mergeCell ref="C80:C85"/>
    <mergeCell ref="C57:C61"/>
    <mergeCell ref="C70:C72"/>
    <mergeCell ref="C272:C275"/>
    <mergeCell ref="C209:C216"/>
    <mergeCell ref="C201:C208"/>
    <mergeCell ref="C241:C247"/>
    <mergeCell ref="C248:C254"/>
    <mergeCell ref="C217:C221"/>
    <mergeCell ref="C222:C225"/>
    <mergeCell ref="C235:C240"/>
    <mergeCell ref="D8:E8"/>
    <mergeCell ref="A9:F9"/>
    <mergeCell ref="C10:C14"/>
    <mergeCell ref="B10:B43"/>
    <mergeCell ref="A10:A48"/>
    <mergeCell ref="C36:C43"/>
    <mergeCell ref="C44:C48"/>
    <mergeCell ref="C15:C22"/>
    <mergeCell ref="C23:C29"/>
    <mergeCell ref="C30:C35"/>
    <mergeCell ref="B44:B48"/>
    <mergeCell ref="A1:S2"/>
    <mergeCell ref="A4:R4"/>
    <mergeCell ref="A5:S5"/>
    <mergeCell ref="D7:E7"/>
    <mergeCell ref="Q7:S7"/>
    <mergeCell ref="S270:S271"/>
    <mergeCell ref="F270:F271"/>
    <mergeCell ref="G270:G271"/>
    <mergeCell ref="H270:H271"/>
    <mergeCell ref="I270:I271"/>
    <mergeCell ref="J270:J271"/>
    <mergeCell ref="R270:R271"/>
    <mergeCell ref="K270:K271"/>
    <mergeCell ref="Q270:Q271"/>
    <mergeCell ref="P270:P271"/>
    <mergeCell ref="O270:O271"/>
    <mergeCell ref="M270:M271"/>
    <mergeCell ref="N270:N271"/>
    <mergeCell ref="D270:D271"/>
    <mergeCell ref="E270:E271"/>
    <mergeCell ref="C255:C264"/>
    <mergeCell ref="C265:C271"/>
    <mergeCell ref="C178:C183"/>
    <mergeCell ref="C226:C234"/>
    <mergeCell ref="C191:C200"/>
    <mergeCell ref="C184:C190"/>
  </mergeCells>
  <conditionalFormatting sqref="I11:O12 L64:O68 I270:K270 Q11:R12 I50 K50:P50 I74:P74 I76:K79 I260:P260 I242:L244">
    <cfRule type="containsBlanks" dxfId="133" priority="187">
      <formula>LEN(TRIM(I11))=0</formula>
    </cfRule>
  </conditionalFormatting>
  <conditionalFormatting sqref="I51:I53 K51:O53">
    <cfRule type="containsBlanks" dxfId="132" priority="185">
      <formula>LEN(TRIM(I51))=0</formula>
    </cfRule>
  </conditionalFormatting>
  <conditionalFormatting sqref="I63 I69 K63:O63 K69:O69">
    <cfRule type="containsBlanks" dxfId="131" priority="183">
      <formula>LEN(TRIM(I63))=0</formula>
    </cfRule>
  </conditionalFormatting>
  <conditionalFormatting sqref="I71 K71:O71 L72">
    <cfRule type="containsBlanks" dxfId="130" priority="182">
      <formula>LEN(TRIM(I71))=0</formula>
    </cfRule>
  </conditionalFormatting>
  <conditionalFormatting sqref="I91:O91 L92:O92 I93:O93">
    <cfRule type="containsBlanks" dxfId="129" priority="179">
      <formula>LEN(TRIM(I91))=0</formula>
    </cfRule>
  </conditionalFormatting>
  <conditionalFormatting sqref="I95:O95">
    <cfRule type="containsBlanks" dxfId="128" priority="178">
      <formula>LEN(TRIM(I95))=0</formula>
    </cfRule>
  </conditionalFormatting>
  <conditionalFormatting sqref="I96:O96">
    <cfRule type="containsBlanks" dxfId="127" priority="177">
      <formula>LEN(TRIM(I96))=0</formula>
    </cfRule>
  </conditionalFormatting>
  <conditionalFormatting sqref="I98:O100">
    <cfRule type="containsBlanks" dxfId="126" priority="176">
      <formula>LEN(TRIM(I98))=0</formula>
    </cfRule>
  </conditionalFormatting>
  <conditionalFormatting sqref="I101:K101">
    <cfRule type="containsBlanks" dxfId="125" priority="175">
      <formula>LEN(TRIM(I101))=0</formula>
    </cfRule>
  </conditionalFormatting>
  <conditionalFormatting sqref="L101:O103">
    <cfRule type="containsBlanks" dxfId="124" priority="174">
      <formula>LEN(TRIM(L101))=0</formula>
    </cfRule>
  </conditionalFormatting>
  <conditionalFormatting sqref="L104:O105 I106:O108">
    <cfRule type="containsBlanks" dxfId="123" priority="173">
      <formula>LEN(TRIM(I104))=0</formula>
    </cfRule>
  </conditionalFormatting>
  <conditionalFormatting sqref="L112:O116 I110:O110 Q113:R113 M111:O111 Q114:Q116">
    <cfRule type="containsBlanks" dxfId="122" priority="172">
      <formula>LEN(TRIM(I110))=0</formula>
    </cfRule>
  </conditionalFormatting>
  <conditionalFormatting sqref="M119:O119 I119:K119 I120:O120">
    <cfRule type="containsBlanks" dxfId="121" priority="171">
      <formula>LEN(TRIM(I119))=0</formula>
    </cfRule>
  </conditionalFormatting>
  <conditionalFormatting sqref="L124:O124 I123:O123 I125:O126">
    <cfRule type="containsBlanks" dxfId="120" priority="170">
      <formula>LEN(TRIM(I123))=0</formula>
    </cfRule>
  </conditionalFormatting>
  <conditionalFormatting sqref="I129:O129">
    <cfRule type="containsBlanks" dxfId="119" priority="169">
      <formula>LEN(TRIM(I129))=0</formula>
    </cfRule>
  </conditionalFormatting>
  <conditionalFormatting sqref="I131:O131">
    <cfRule type="containsBlanks" dxfId="118" priority="168">
      <formula>LEN(TRIM(I131))=0</formula>
    </cfRule>
  </conditionalFormatting>
  <conditionalFormatting sqref="I135:O135">
    <cfRule type="containsBlanks" dxfId="117" priority="167">
      <formula>LEN(TRIM(I135))=0</formula>
    </cfRule>
  </conditionalFormatting>
  <conditionalFormatting sqref="I137:O142">
    <cfRule type="containsBlanks" dxfId="116" priority="166">
      <formula>LEN(TRIM(I137))=0</formula>
    </cfRule>
  </conditionalFormatting>
  <conditionalFormatting sqref="I144:O153">
    <cfRule type="containsBlanks" dxfId="115" priority="165">
      <formula>LEN(TRIM(I144))=0</formula>
    </cfRule>
  </conditionalFormatting>
  <conditionalFormatting sqref="I155:O157">
    <cfRule type="containsBlanks" dxfId="114" priority="164">
      <formula>LEN(TRIM(I155))=0</formula>
    </cfRule>
  </conditionalFormatting>
  <conditionalFormatting sqref="I159:O161">
    <cfRule type="containsBlanks" dxfId="113" priority="163">
      <formula>LEN(TRIM(I159))=0</formula>
    </cfRule>
  </conditionalFormatting>
  <conditionalFormatting sqref="I164:O167">
    <cfRule type="containsBlanks" dxfId="112" priority="162">
      <formula>LEN(TRIM(I164))=0</formula>
    </cfRule>
  </conditionalFormatting>
  <conditionalFormatting sqref="I170:O170">
    <cfRule type="containsBlanks" dxfId="111" priority="161">
      <formula>LEN(TRIM(I170))=0</formula>
    </cfRule>
  </conditionalFormatting>
  <conditionalFormatting sqref="I173:O173">
    <cfRule type="containsBlanks" dxfId="110" priority="160">
      <formula>LEN(TRIM(I173))=0</formula>
    </cfRule>
  </conditionalFormatting>
  <conditionalFormatting sqref="I176:O177">
    <cfRule type="containsBlanks" dxfId="109" priority="159">
      <formula>LEN(TRIM(I176))=0</formula>
    </cfRule>
  </conditionalFormatting>
  <conditionalFormatting sqref="I185:O186">
    <cfRule type="containsBlanks" dxfId="108" priority="157">
      <formula>LEN(TRIM(I185))=0</formula>
    </cfRule>
  </conditionalFormatting>
  <conditionalFormatting sqref="I188:O190">
    <cfRule type="containsBlanks" dxfId="107" priority="156">
      <formula>LEN(TRIM(I188))=0</formula>
    </cfRule>
  </conditionalFormatting>
  <conditionalFormatting sqref="L197:O198 I199:O200 I194:O196">
    <cfRule type="containsBlanks" dxfId="106" priority="154">
      <formula>LEN(TRIM(I194))=0</formula>
    </cfRule>
  </conditionalFormatting>
  <conditionalFormatting sqref="I202:O202">
    <cfRule type="containsBlanks" dxfId="105" priority="153">
      <formula>LEN(TRIM(I202))=0</formula>
    </cfRule>
  </conditionalFormatting>
  <conditionalFormatting sqref="I204:L204">
    <cfRule type="containsBlanks" dxfId="104" priority="152">
      <formula>LEN(TRIM(I204))=0</formula>
    </cfRule>
  </conditionalFormatting>
  <conditionalFormatting sqref="I218:O218">
    <cfRule type="containsBlanks" dxfId="103" priority="151">
      <formula>LEN(TRIM(I218))=0</formula>
    </cfRule>
  </conditionalFormatting>
  <conditionalFormatting sqref="I223:O223">
    <cfRule type="containsBlanks" dxfId="102" priority="150">
      <formula>LEN(TRIM(I223))=0</formula>
    </cfRule>
  </conditionalFormatting>
  <conditionalFormatting sqref="I227:O227">
    <cfRule type="containsBlanks" dxfId="101" priority="148">
      <formula>LEN(TRIM(I227))=0</formula>
    </cfRule>
  </conditionalFormatting>
  <conditionalFormatting sqref="I229:O234">
    <cfRule type="containsBlanks" dxfId="100" priority="147">
      <formula>LEN(TRIM(I229))=0</formula>
    </cfRule>
  </conditionalFormatting>
  <conditionalFormatting sqref="I266:O266">
    <cfRule type="containsBlanks" dxfId="99" priority="143">
      <formula>LEN(TRIM(I266))=0</formula>
    </cfRule>
  </conditionalFormatting>
  <conditionalFormatting sqref="I268:K269 M268:O269">
    <cfRule type="containsBlanks" dxfId="98" priority="142">
      <formula>LEN(TRIM(I268))=0</formula>
    </cfRule>
  </conditionalFormatting>
  <conditionalFormatting sqref="I273:L273">
    <cfRule type="containsBlanks" dxfId="97" priority="141">
      <formula>LEN(TRIM(I273))=0</formula>
    </cfRule>
  </conditionalFormatting>
  <conditionalFormatting sqref="I24 K24">
    <cfRule type="containsBlanks" dxfId="96" priority="138">
      <formula>LEN(TRIM(I24))=0</formula>
    </cfRule>
  </conditionalFormatting>
  <conditionalFormatting sqref="M24:O24">
    <cfRule type="containsBlanks" dxfId="95" priority="137">
      <formula>LEN(TRIM(M24))=0</formula>
    </cfRule>
  </conditionalFormatting>
  <conditionalFormatting sqref="M45:O45">
    <cfRule type="containsBlanks" dxfId="94" priority="136">
      <formula>LEN(TRIM(M45))=0</formula>
    </cfRule>
  </conditionalFormatting>
  <conditionalFormatting sqref="L45">
    <cfRule type="containsBlanks" dxfId="93" priority="135">
      <formula>LEN(TRIM(L45))=0</formula>
    </cfRule>
  </conditionalFormatting>
  <conditionalFormatting sqref="L46">
    <cfRule type="containsBlanks" dxfId="92" priority="134">
      <formula>LEN(TRIM(L46))=0</formula>
    </cfRule>
  </conditionalFormatting>
  <conditionalFormatting sqref="M118:O118 I118:K118">
    <cfRule type="containsBlanks" dxfId="91" priority="131">
      <formula>LEN(TRIM(I118))=0</formula>
    </cfRule>
  </conditionalFormatting>
  <conditionalFormatting sqref="M122:O122 I122:K122">
    <cfRule type="containsBlanks" dxfId="90" priority="130">
      <formula>LEN(TRIM(I122))=0</formula>
    </cfRule>
  </conditionalFormatting>
  <conditionalFormatting sqref="L119">
    <cfRule type="containsBlanks" dxfId="89" priority="126">
      <formula>LEN(TRIM(L119))=0</formula>
    </cfRule>
  </conditionalFormatting>
  <conditionalFormatting sqref="L118">
    <cfRule type="containsBlanks" dxfId="88" priority="125">
      <formula>LEN(TRIM(L118))=0</formula>
    </cfRule>
  </conditionalFormatting>
  <conditionalFormatting sqref="L122">
    <cfRule type="containsBlanks" dxfId="87" priority="124">
      <formula>LEN(TRIM(L122))=0</formula>
    </cfRule>
  </conditionalFormatting>
  <conditionalFormatting sqref="I31:K31">
    <cfRule type="containsBlanks" dxfId="86" priority="123">
      <formula>LEN(TRIM(I31))=0</formula>
    </cfRule>
  </conditionalFormatting>
  <conditionalFormatting sqref="M31:O31">
    <cfRule type="containsBlanks" dxfId="85" priority="122">
      <formula>LEN(TRIM(M31))=0</formula>
    </cfRule>
  </conditionalFormatting>
  <conditionalFormatting sqref="I192:O192">
    <cfRule type="containsBlanks" dxfId="84" priority="121">
      <formula>LEN(TRIM(I192))=0</formula>
    </cfRule>
  </conditionalFormatting>
  <conditionalFormatting sqref="I225:O225">
    <cfRule type="containsBlanks" dxfId="83" priority="120">
      <formula>LEN(TRIM(I225))=0</formula>
    </cfRule>
  </conditionalFormatting>
  <conditionalFormatting sqref="P11:P12 P64:P68">
    <cfRule type="containsBlanks" dxfId="82" priority="119">
      <formula>LEN(TRIM(P11))=0</formula>
    </cfRule>
  </conditionalFormatting>
  <conditionalFormatting sqref="P51:P53">
    <cfRule type="containsBlanks" dxfId="81" priority="117">
      <formula>LEN(TRIM(P51))=0</formula>
    </cfRule>
  </conditionalFormatting>
  <conditionalFormatting sqref="P63 P69">
    <cfRule type="containsBlanks" dxfId="80" priority="115">
      <formula>LEN(TRIM(P63))=0</formula>
    </cfRule>
  </conditionalFormatting>
  <conditionalFormatting sqref="P71">
    <cfRule type="containsBlanks" dxfId="79" priority="114">
      <formula>LEN(TRIM(P71))=0</formula>
    </cfRule>
  </conditionalFormatting>
  <conditionalFormatting sqref="P91:P93">
    <cfRule type="containsBlanks" dxfId="78" priority="111">
      <formula>LEN(TRIM(P91))=0</formula>
    </cfRule>
  </conditionalFormatting>
  <conditionalFormatting sqref="P95">
    <cfRule type="containsBlanks" dxfId="77" priority="110">
      <formula>LEN(TRIM(P95))=0</formula>
    </cfRule>
  </conditionalFormatting>
  <conditionalFormatting sqref="P96">
    <cfRule type="containsBlanks" dxfId="76" priority="109">
      <formula>LEN(TRIM(P96))=0</formula>
    </cfRule>
  </conditionalFormatting>
  <conditionalFormatting sqref="P98:P100">
    <cfRule type="containsBlanks" dxfId="75" priority="108">
      <formula>LEN(TRIM(P98))=0</formula>
    </cfRule>
  </conditionalFormatting>
  <conditionalFormatting sqref="P101:P103">
    <cfRule type="containsBlanks" dxfId="74" priority="107">
      <formula>LEN(TRIM(P101))=0</formula>
    </cfRule>
  </conditionalFormatting>
  <conditionalFormatting sqref="P104:P108">
    <cfRule type="containsBlanks" dxfId="73" priority="106">
      <formula>LEN(TRIM(P104))=0</formula>
    </cfRule>
  </conditionalFormatting>
  <conditionalFormatting sqref="P110:P116">
    <cfRule type="containsBlanks" dxfId="72" priority="105">
      <formula>LEN(TRIM(P110))=0</formula>
    </cfRule>
  </conditionalFormatting>
  <conditionalFormatting sqref="P119:P120">
    <cfRule type="containsBlanks" dxfId="71" priority="104">
      <formula>LEN(TRIM(P119))=0</formula>
    </cfRule>
  </conditionalFormatting>
  <conditionalFormatting sqref="P123:P126">
    <cfRule type="containsBlanks" dxfId="70" priority="103">
      <formula>LEN(TRIM(P123))=0</formula>
    </cfRule>
  </conditionalFormatting>
  <conditionalFormatting sqref="P129">
    <cfRule type="containsBlanks" dxfId="69" priority="102">
      <formula>LEN(TRIM(P129))=0</formula>
    </cfRule>
  </conditionalFormatting>
  <conditionalFormatting sqref="P131">
    <cfRule type="containsBlanks" dxfId="68" priority="101">
      <formula>LEN(TRIM(P131))=0</formula>
    </cfRule>
  </conditionalFormatting>
  <conditionalFormatting sqref="P135">
    <cfRule type="containsBlanks" dxfId="67" priority="100">
      <formula>LEN(TRIM(P135))=0</formula>
    </cfRule>
  </conditionalFormatting>
  <conditionalFormatting sqref="P137:P142">
    <cfRule type="containsBlanks" dxfId="66" priority="99">
      <formula>LEN(TRIM(P137))=0</formula>
    </cfRule>
  </conditionalFormatting>
  <conditionalFormatting sqref="P144:P153">
    <cfRule type="containsBlanks" dxfId="65" priority="98">
      <formula>LEN(TRIM(P144))=0</formula>
    </cfRule>
  </conditionalFormatting>
  <conditionalFormatting sqref="P155:P157">
    <cfRule type="containsBlanks" dxfId="64" priority="97">
      <formula>LEN(TRIM(P155))=0</formula>
    </cfRule>
  </conditionalFormatting>
  <conditionalFormatting sqref="P159:P161">
    <cfRule type="containsBlanks" dxfId="63" priority="96">
      <formula>LEN(TRIM(P159))=0</formula>
    </cfRule>
  </conditionalFormatting>
  <conditionalFormatting sqref="P164:P167">
    <cfRule type="containsBlanks" dxfId="62" priority="95">
      <formula>LEN(TRIM(P164))=0</formula>
    </cfRule>
  </conditionalFormatting>
  <conditionalFormatting sqref="P170">
    <cfRule type="containsBlanks" dxfId="61" priority="94">
      <formula>LEN(TRIM(P170))=0</formula>
    </cfRule>
  </conditionalFormatting>
  <conditionalFormatting sqref="P173">
    <cfRule type="containsBlanks" dxfId="60" priority="93">
      <formula>LEN(TRIM(P173))=0</formula>
    </cfRule>
  </conditionalFormatting>
  <conditionalFormatting sqref="P176:P177">
    <cfRule type="containsBlanks" dxfId="59" priority="92">
      <formula>LEN(TRIM(P176))=0</formula>
    </cfRule>
  </conditionalFormatting>
  <conditionalFormatting sqref="P185:P186">
    <cfRule type="containsBlanks" dxfId="58" priority="90">
      <formula>LEN(TRIM(P185))=0</formula>
    </cfRule>
  </conditionalFormatting>
  <conditionalFormatting sqref="P188:P190">
    <cfRule type="containsBlanks" dxfId="57" priority="89">
      <formula>LEN(TRIM(P188))=0</formula>
    </cfRule>
  </conditionalFormatting>
  <conditionalFormatting sqref="P194:P200">
    <cfRule type="containsBlanks" dxfId="56" priority="88">
      <formula>LEN(TRIM(P194))=0</formula>
    </cfRule>
  </conditionalFormatting>
  <conditionalFormatting sqref="P202">
    <cfRule type="containsBlanks" dxfId="55" priority="87">
      <formula>LEN(TRIM(P202))=0</formula>
    </cfRule>
  </conditionalFormatting>
  <conditionalFormatting sqref="P218">
    <cfRule type="containsBlanks" dxfId="54" priority="85">
      <formula>LEN(TRIM(P218))=0</formula>
    </cfRule>
  </conditionalFormatting>
  <conditionalFormatting sqref="P223">
    <cfRule type="containsBlanks" dxfId="53" priority="84">
      <formula>LEN(TRIM(P223))=0</formula>
    </cfRule>
  </conditionalFormatting>
  <conditionalFormatting sqref="P227">
    <cfRule type="containsBlanks" dxfId="52" priority="83">
      <formula>LEN(TRIM(P227))=0</formula>
    </cfRule>
  </conditionalFormatting>
  <conditionalFormatting sqref="P229:P234">
    <cfRule type="containsBlanks" dxfId="51" priority="82">
      <formula>LEN(TRIM(P229))=0</formula>
    </cfRule>
  </conditionalFormatting>
  <conditionalFormatting sqref="P266">
    <cfRule type="containsBlanks" dxfId="50" priority="81">
      <formula>LEN(TRIM(P266))=0</formula>
    </cfRule>
  </conditionalFormatting>
  <conditionalFormatting sqref="P268:P269">
    <cfRule type="containsBlanks" dxfId="49" priority="80">
      <formula>LEN(TRIM(P268))=0</formula>
    </cfRule>
  </conditionalFormatting>
  <conditionalFormatting sqref="P24">
    <cfRule type="containsBlanks" dxfId="48" priority="77">
      <formula>LEN(TRIM(P24))=0</formula>
    </cfRule>
  </conditionalFormatting>
  <conditionalFormatting sqref="P45">
    <cfRule type="containsBlanks" dxfId="47" priority="76">
      <formula>LEN(TRIM(P45))=0</formula>
    </cfRule>
  </conditionalFormatting>
  <conditionalFormatting sqref="P118">
    <cfRule type="containsBlanks" dxfId="46" priority="75">
      <formula>LEN(TRIM(P118))=0</formula>
    </cfRule>
  </conditionalFormatting>
  <conditionalFormatting sqref="P122">
    <cfRule type="containsBlanks" dxfId="45" priority="74">
      <formula>LEN(TRIM(P122))=0</formula>
    </cfRule>
  </conditionalFormatting>
  <conditionalFormatting sqref="P31">
    <cfRule type="containsBlanks" dxfId="44" priority="72">
      <formula>LEN(TRIM(P31))=0</formula>
    </cfRule>
  </conditionalFormatting>
  <conditionalFormatting sqref="P192">
    <cfRule type="containsBlanks" dxfId="43" priority="71">
      <formula>LEN(TRIM(P192))=0</formula>
    </cfRule>
  </conditionalFormatting>
  <conditionalFormatting sqref="P225">
    <cfRule type="containsBlanks" dxfId="42" priority="70">
      <formula>LEN(TRIM(P225))=0</formula>
    </cfRule>
  </conditionalFormatting>
  <conditionalFormatting sqref="L207">
    <cfRule type="containsBlanks" dxfId="41" priority="68">
      <formula>LEN(TRIM(L207))=0</formula>
    </cfRule>
  </conditionalFormatting>
  <conditionalFormatting sqref="L76:L79">
    <cfRule type="containsBlanks" dxfId="40" priority="67">
      <formula>LEN(TRIM(L76))=0</formula>
    </cfRule>
  </conditionalFormatting>
  <conditionalFormatting sqref="M76:O77">
    <cfRule type="containsBlanks" dxfId="39" priority="66">
      <formula>LEN(TRIM(M76))=0</formula>
    </cfRule>
  </conditionalFormatting>
  <conditionalFormatting sqref="P76:P77">
    <cfRule type="containsBlanks" dxfId="38" priority="65">
      <formula>LEN(TRIM(P76))=0</formula>
    </cfRule>
  </conditionalFormatting>
  <conditionalFormatting sqref="M78:O79">
    <cfRule type="containsBlanks" dxfId="37" priority="64">
      <formula>LEN(TRIM(M78))=0</formula>
    </cfRule>
  </conditionalFormatting>
  <conditionalFormatting sqref="P78:P79">
    <cfRule type="containsBlanks" dxfId="36" priority="63">
      <formula>LEN(TRIM(P78))=0</formula>
    </cfRule>
  </conditionalFormatting>
  <conditionalFormatting sqref="M72:O72">
    <cfRule type="containsBlanks" dxfId="35" priority="57">
      <formula>LEN(TRIM(M72))=0</formula>
    </cfRule>
  </conditionalFormatting>
  <conditionalFormatting sqref="P72">
    <cfRule type="containsBlanks" dxfId="34" priority="56">
      <formula>LEN(TRIM(P72))=0</formula>
    </cfRule>
  </conditionalFormatting>
  <conditionalFormatting sqref="I104:K104">
    <cfRule type="containsBlanks" dxfId="33" priority="48">
      <formula>LEN(TRIM(I104))=0</formula>
    </cfRule>
  </conditionalFormatting>
  <conditionalFormatting sqref="I105:K105">
    <cfRule type="containsBlanks" dxfId="32" priority="47">
      <formula>LEN(TRIM(I105))=0</formula>
    </cfRule>
  </conditionalFormatting>
  <conditionalFormatting sqref="I124:K124">
    <cfRule type="containsBlanks" dxfId="31" priority="46">
      <formula>LEN(TRIM(I124))=0</formula>
    </cfRule>
  </conditionalFormatting>
  <conditionalFormatting sqref="I197:K197">
    <cfRule type="containsBlanks" dxfId="30" priority="45">
      <formula>LEN(TRIM(I197))=0</formula>
    </cfRule>
  </conditionalFormatting>
  <conditionalFormatting sqref="I198:K198">
    <cfRule type="containsBlanks" dxfId="29" priority="44">
      <formula>LEN(TRIM(I198))=0</formula>
    </cfRule>
  </conditionalFormatting>
  <conditionalFormatting sqref="I207:K207">
    <cfRule type="containsBlanks" dxfId="28" priority="43">
      <formula>LEN(TRIM(I207))=0</formula>
    </cfRule>
  </conditionalFormatting>
  <conditionalFormatting sqref="M207:O207">
    <cfRule type="containsBlanks" dxfId="27" priority="42">
      <formula>LEN(TRIM(M207))=0</formula>
    </cfRule>
  </conditionalFormatting>
  <conditionalFormatting sqref="P207">
    <cfRule type="containsBlanks" dxfId="26" priority="41">
      <formula>LEN(TRIM(P207))=0</formula>
    </cfRule>
  </conditionalFormatting>
  <conditionalFormatting sqref="M46:O46">
    <cfRule type="containsBlanks" dxfId="25" priority="35">
      <formula>LEN(TRIM(M46))=0</formula>
    </cfRule>
  </conditionalFormatting>
  <conditionalFormatting sqref="P46">
    <cfRule type="containsBlanks" dxfId="24" priority="34">
      <formula>LEN(TRIM(P46))=0</formula>
    </cfRule>
  </conditionalFormatting>
  <conditionalFormatting sqref="M55:O55">
    <cfRule type="containsBlanks" dxfId="23" priority="29">
      <formula>LEN(TRIM(M55))=0</formula>
    </cfRule>
  </conditionalFormatting>
  <conditionalFormatting sqref="P55">
    <cfRule type="containsBlanks" dxfId="22" priority="28">
      <formula>LEN(TRIM(P55))=0</formula>
    </cfRule>
  </conditionalFormatting>
  <conditionalFormatting sqref="M54:O54">
    <cfRule type="containsBlanks" dxfId="21" priority="31">
      <formula>LEN(TRIM(M54))=0</formula>
    </cfRule>
  </conditionalFormatting>
  <conditionalFormatting sqref="P54">
    <cfRule type="containsBlanks" dxfId="20" priority="30">
      <formula>LEN(TRIM(P54))=0</formula>
    </cfRule>
  </conditionalFormatting>
  <conditionalFormatting sqref="I114:K116">
    <cfRule type="containsBlanks" dxfId="19" priority="27">
      <formula>LEN(TRIM(I114))=0</formula>
    </cfRule>
  </conditionalFormatting>
  <conditionalFormatting sqref="I256:O257">
    <cfRule type="containsBlanks" dxfId="18" priority="26">
      <formula>LEN(TRIM(I256))=0</formula>
    </cfRule>
  </conditionalFormatting>
  <conditionalFormatting sqref="P256:P257">
    <cfRule type="containsBlanks" dxfId="17" priority="25">
      <formula>LEN(TRIM(P256))=0</formula>
    </cfRule>
  </conditionalFormatting>
  <conditionalFormatting sqref="N270:P270">
    <cfRule type="containsBlanks" dxfId="16" priority="24">
      <formula>LEN(TRIM(N270))=0</formula>
    </cfRule>
  </conditionalFormatting>
  <conditionalFormatting sqref="M270">
    <cfRule type="containsBlanks" dxfId="15" priority="21">
      <formula>LEN(TRIM(M270))=0</formula>
    </cfRule>
  </conditionalFormatting>
  <conditionalFormatting sqref="M242:O244">
    <cfRule type="containsBlanks" dxfId="14" priority="18">
      <formula>LEN(TRIM(M242))=0</formula>
    </cfRule>
  </conditionalFormatting>
  <conditionalFormatting sqref="P243:P244">
    <cfRule type="containsBlanks" dxfId="13" priority="17">
      <formula>LEN(TRIM(P243))=0</formula>
    </cfRule>
  </conditionalFormatting>
  <conditionalFormatting sqref="M273:O273">
    <cfRule type="containsBlanks" dxfId="12" priority="16">
      <formula>LEN(TRIM(M273))=0</formula>
    </cfRule>
  </conditionalFormatting>
  <conditionalFormatting sqref="P273">
    <cfRule type="containsBlanks" dxfId="11" priority="15">
      <formula>LEN(TRIM(P273))=0</formula>
    </cfRule>
  </conditionalFormatting>
  <conditionalFormatting sqref="J24">
    <cfRule type="containsBlanks" dxfId="10" priority="14">
      <formula>LEN(TRIM(J24))=0</formula>
    </cfRule>
  </conditionalFormatting>
  <conditionalFormatting sqref="J50:J53">
    <cfRule type="containsBlanks" dxfId="9" priority="13">
      <formula>LEN(TRIM(J50))=0</formula>
    </cfRule>
  </conditionalFormatting>
  <conditionalFormatting sqref="J63">
    <cfRule type="containsBlanks" dxfId="8" priority="12">
      <formula>LEN(TRIM(J63))=0</formula>
    </cfRule>
  </conditionalFormatting>
  <conditionalFormatting sqref="J69">
    <cfRule type="containsBlanks" dxfId="7" priority="11">
      <formula>LEN(TRIM(J69))=0</formula>
    </cfRule>
  </conditionalFormatting>
  <conditionalFormatting sqref="J71">
    <cfRule type="containsBlanks" dxfId="6" priority="10">
      <formula>LEN(TRIM(J71))=0</formula>
    </cfRule>
  </conditionalFormatting>
  <conditionalFormatting sqref="M204:O204">
    <cfRule type="containsBlanks" dxfId="5" priority="9">
      <formula>LEN(TRIM(M204))=0</formula>
    </cfRule>
  </conditionalFormatting>
  <conditionalFormatting sqref="P204">
    <cfRule type="containsBlanks" dxfId="4" priority="8">
      <formula>LEN(TRIM(P204))=0</formula>
    </cfRule>
  </conditionalFormatting>
  <conditionalFormatting sqref="I263:O263">
    <cfRule type="containsBlanks" dxfId="3" priority="6">
      <formula>LEN(TRIM(I263))=0</formula>
    </cfRule>
  </conditionalFormatting>
  <conditionalFormatting sqref="P263">
    <cfRule type="containsBlanks" dxfId="2" priority="5">
      <formula>LEN(TRIM(P263))=0</formula>
    </cfRule>
  </conditionalFormatting>
  <conditionalFormatting sqref="L268:L269">
    <cfRule type="containsBlanks" dxfId="1" priority="2">
      <formula>LEN(TRIM(L268))=0</formula>
    </cfRule>
  </conditionalFormatting>
  <conditionalFormatting sqref="P242">
    <cfRule type="containsBlanks" dxfId="0" priority="1">
      <formula>LEN(TRIM(P242))=0</formula>
    </cfRule>
  </conditionalFormatting>
  <dataValidations count="1">
    <dataValidation type="list" allowBlank="1" showInputMessage="1" showErrorMessage="1" sqref="S272:S275 S10:S270">
      <formula1>$AB$10:$AB$14</formula1>
    </dataValidation>
  </dataValidations>
  <printOptions horizontalCentered="1"/>
  <pageMargins left="0.19685039370078741" right="0.19685039370078741" top="0.51" bottom="0.32" header="0.23" footer="0.15748031496062992"/>
  <pageSetup paperSize="8" scale="58" orientation="landscape" r:id="rId1"/>
  <headerFooter>
    <oddHeader>&amp;R&amp;"-,Kurziv"&amp;8Obrazac PRP</oddHeader>
    <oddFooter>&amp;C&amp;8&amp;P / &amp;N</oddFooter>
  </headerFooter>
  <rowBreaks count="7" manualBreakCount="7">
    <brk id="48" max="18" man="1"/>
    <brk id="79" max="18" man="1"/>
    <brk id="116" max="18" man="1"/>
    <brk id="148" max="18" man="1"/>
    <brk id="177" max="18" man="1"/>
    <brk id="221" max="18" man="1"/>
    <brk id="264" max="18" man="1"/>
  </rowBreaks>
  <ignoredErrors>
    <ignoredError sqref="K272 K274 K169 K187 K201 K224 K127 K172 K175 K191 K193 K203 K205:K206 K2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15" x14ac:dyDescent="0.25"/>
  <cols>
    <col min="1" max="1" width="5.28515625" bestFit="1" customWidth="1"/>
    <col min="2" max="2" width="34.28515625" customWidth="1"/>
    <col min="3" max="3" width="44" bestFit="1" customWidth="1"/>
    <col min="4" max="4" width="75.28515625" bestFit="1" customWidth="1"/>
    <col min="5" max="5" width="14.140625" bestFit="1" customWidth="1"/>
    <col min="6" max="6" width="14.42578125" bestFit="1" customWidth="1"/>
  </cols>
  <sheetData>
    <row r="2" spans="1:6" x14ac:dyDescent="0.25">
      <c r="A2" s="822" t="s">
        <v>328</v>
      </c>
      <c r="B2" s="818" t="s">
        <v>329</v>
      </c>
      <c r="C2" s="819" t="s">
        <v>579</v>
      </c>
      <c r="D2" s="819"/>
      <c r="E2" s="819"/>
      <c r="F2" s="819"/>
    </row>
    <row r="3" spans="1:6" ht="25.5" x14ac:dyDescent="0.25">
      <c r="A3" s="823"/>
      <c r="B3" s="818"/>
      <c r="C3" s="314" t="s">
        <v>330</v>
      </c>
      <c r="D3" s="314" t="s">
        <v>331</v>
      </c>
      <c r="E3" s="314" t="s">
        <v>332</v>
      </c>
      <c r="F3" s="314" t="s">
        <v>333</v>
      </c>
    </row>
    <row r="4" spans="1:6" s="263" customFormat="1" x14ac:dyDescent="0.25">
      <c r="A4" s="820" t="s">
        <v>334</v>
      </c>
      <c r="B4" s="820" t="s">
        <v>335</v>
      </c>
      <c r="C4" s="284" t="s">
        <v>336</v>
      </c>
      <c r="D4" s="284" t="s">
        <v>337</v>
      </c>
      <c r="E4" s="285" t="s">
        <v>338</v>
      </c>
      <c r="F4" s="285">
        <v>2</v>
      </c>
    </row>
    <row r="5" spans="1:6" s="263" customFormat="1" x14ac:dyDescent="0.25">
      <c r="A5" s="820"/>
      <c r="B5" s="820"/>
      <c r="C5" s="288" t="s">
        <v>339</v>
      </c>
      <c r="D5" s="288" t="s">
        <v>340</v>
      </c>
      <c r="E5" s="289" t="s">
        <v>338</v>
      </c>
      <c r="F5" s="289">
        <v>7</v>
      </c>
    </row>
    <row r="6" spans="1:6" s="263" customFormat="1" x14ac:dyDescent="0.25">
      <c r="A6" s="820"/>
      <c r="B6" s="820"/>
      <c r="C6" s="286" t="s">
        <v>341</v>
      </c>
      <c r="D6" s="286" t="s">
        <v>342</v>
      </c>
      <c r="E6" s="287" t="s">
        <v>338</v>
      </c>
      <c r="F6" s="287">
        <v>2</v>
      </c>
    </row>
    <row r="7" spans="1:6" x14ac:dyDescent="0.25">
      <c r="A7" s="821" t="s">
        <v>343</v>
      </c>
      <c r="B7" s="821" t="s">
        <v>344</v>
      </c>
      <c r="C7" s="277" t="s">
        <v>345</v>
      </c>
      <c r="D7" s="277" t="s">
        <v>346</v>
      </c>
      <c r="E7" s="278" t="s">
        <v>347</v>
      </c>
      <c r="F7" s="279">
        <v>250000</v>
      </c>
    </row>
    <row r="8" spans="1:6" x14ac:dyDescent="0.25">
      <c r="A8" s="821"/>
      <c r="B8" s="821"/>
      <c r="C8" s="274" t="s">
        <v>348</v>
      </c>
      <c r="D8" s="274" t="s">
        <v>349</v>
      </c>
      <c r="E8" s="275" t="s">
        <v>338</v>
      </c>
      <c r="F8" s="275">
        <v>2</v>
      </c>
    </row>
    <row r="9" spans="1:6" ht="25.5" x14ac:dyDescent="0.25">
      <c r="A9" s="824" t="s">
        <v>350</v>
      </c>
      <c r="B9" s="824" t="s">
        <v>351</v>
      </c>
      <c r="C9" s="264" t="s">
        <v>352</v>
      </c>
      <c r="D9" s="264" t="s">
        <v>353</v>
      </c>
      <c r="E9" s="265" t="s">
        <v>354</v>
      </c>
      <c r="F9" s="265">
        <v>60</v>
      </c>
    </row>
    <row r="10" spans="1:6" ht="38.25" x14ac:dyDescent="0.25">
      <c r="A10" s="824"/>
      <c r="B10" s="824"/>
      <c r="C10" s="262" t="s">
        <v>355</v>
      </c>
      <c r="D10" s="262" t="s">
        <v>356</v>
      </c>
      <c r="E10" s="260" t="s">
        <v>354</v>
      </c>
      <c r="F10" s="260">
        <v>18</v>
      </c>
    </row>
    <row r="11" spans="1:6" ht="25.5" x14ac:dyDescent="0.25">
      <c r="A11" s="824" t="s">
        <v>357</v>
      </c>
      <c r="B11" s="824" t="s">
        <v>358</v>
      </c>
      <c r="C11" s="261" t="s">
        <v>359</v>
      </c>
      <c r="D11" s="261" t="s">
        <v>360</v>
      </c>
      <c r="E11" s="259" t="s">
        <v>338</v>
      </c>
      <c r="F11" s="259">
        <v>3</v>
      </c>
    </row>
    <row r="12" spans="1:6" x14ac:dyDescent="0.25">
      <c r="A12" s="824"/>
      <c r="B12" s="824"/>
      <c r="C12" s="266" t="s">
        <v>578</v>
      </c>
      <c r="D12" s="267" t="s">
        <v>361</v>
      </c>
      <c r="E12" s="268" t="s">
        <v>347</v>
      </c>
      <c r="F12" s="269">
        <v>500000</v>
      </c>
    </row>
    <row r="13" spans="1:6" x14ac:dyDescent="0.25">
      <c r="A13" s="824"/>
      <c r="B13" s="824"/>
      <c r="C13" s="262" t="s">
        <v>362</v>
      </c>
      <c r="D13" s="262" t="s">
        <v>363</v>
      </c>
      <c r="E13" s="260" t="s">
        <v>354</v>
      </c>
      <c r="F13" s="260">
        <v>7</v>
      </c>
    </row>
    <row r="14" spans="1:6" ht="25.5" x14ac:dyDescent="0.25">
      <c r="A14" s="254" t="s">
        <v>364</v>
      </c>
      <c r="B14" s="254" t="s">
        <v>577</v>
      </c>
      <c r="C14" s="254" t="s">
        <v>365</v>
      </c>
      <c r="D14" s="254" t="s">
        <v>320</v>
      </c>
      <c r="E14" s="255" t="s">
        <v>354</v>
      </c>
      <c r="F14" s="255">
        <v>150</v>
      </c>
    </row>
    <row r="15" spans="1:6" ht="25.5" x14ac:dyDescent="0.25">
      <c r="A15" s="824" t="s">
        <v>366</v>
      </c>
      <c r="B15" s="824" t="s">
        <v>367</v>
      </c>
      <c r="C15" s="264" t="s">
        <v>368</v>
      </c>
      <c r="D15" s="264" t="s">
        <v>576</v>
      </c>
      <c r="E15" s="265" t="s">
        <v>354</v>
      </c>
      <c r="F15" s="265">
        <v>7</v>
      </c>
    </row>
    <row r="16" spans="1:6" ht="25.5" x14ac:dyDescent="0.25">
      <c r="A16" s="824"/>
      <c r="B16" s="824"/>
      <c r="C16" s="262" t="s">
        <v>369</v>
      </c>
      <c r="D16" s="262" t="s">
        <v>370</v>
      </c>
      <c r="E16" s="260" t="s">
        <v>354</v>
      </c>
      <c r="F16" s="260">
        <v>83</v>
      </c>
    </row>
    <row r="17" spans="1:6" ht="25.5" x14ac:dyDescent="0.25">
      <c r="A17" s="824" t="s">
        <v>371</v>
      </c>
      <c r="B17" s="824" t="s">
        <v>372</v>
      </c>
      <c r="C17" s="264" t="s">
        <v>373</v>
      </c>
      <c r="D17" s="264" t="s">
        <v>374</v>
      </c>
      <c r="E17" s="265" t="s">
        <v>338</v>
      </c>
      <c r="F17" s="265">
        <v>15</v>
      </c>
    </row>
    <row r="18" spans="1:6" ht="25.5" x14ac:dyDescent="0.25">
      <c r="A18" s="824"/>
      <c r="B18" s="824"/>
      <c r="C18" s="262" t="s">
        <v>375</v>
      </c>
      <c r="D18" s="262" t="s">
        <v>376</v>
      </c>
      <c r="E18" s="260" t="s">
        <v>338</v>
      </c>
      <c r="F18" s="260">
        <v>4</v>
      </c>
    </row>
    <row r="19" spans="1:6" ht="25.5" x14ac:dyDescent="0.25">
      <c r="A19" s="251" t="s">
        <v>377</v>
      </c>
      <c r="B19" s="251" t="s">
        <v>378</v>
      </c>
      <c r="C19" s="251" t="s">
        <v>379</v>
      </c>
      <c r="D19" s="251" t="s">
        <v>380</v>
      </c>
      <c r="E19" s="252" t="s">
        <v>381</v>
      </c>
      <c r="F19" s="253">
        <v>30973</v>
      </c>
    </row>
    <row r="20" spans="1:6" ht="25.5" x14ac:dyDescent="0.25">
      <c r="A20" s="825" t="s">
        <v>382</v>
      </c>
      <c r="B20" s="825" t="s">
        <v>383</v>
      </c>
      <c r="C20" s="272" t="s">
        <v>384</v>
      </c>
      <c r="D20" s="272" t="s">
        <v>313</v>
      </c>
      <c r="E20" s="273" t="s">
        <v>354</v>
      </c>
      <c r="F20" s="273">
        <v>115</v>
      </c>
    </row>
    <row r="21" spans="1:6" x14ac:dyDescent="0.25">
      <c r="A21" s="825"/>
      <c r="B21" s="825"/>
      <c r="C21" s="270" t="s">
        <v>385</v>
      </c>
      <c r="D21" s="270" t="s">
        <v>314</v>
      </c>
      <c r="E21" s="271" t="s">
        <v>354</v>
      </c>
      <c r="F21" s="271">
        <v>135</v>
      </c>
    </row>
    <row r="22" spans="1:6" ht="38.25" x14ac:dyDescent="0.25">
      <c r="A22" s="256" t="s">
        <v>386</v>
      </c>
      <c r="B22" s="256" t="s">
        <v>387</v>
      </c>
      <c r="C22" s="256" t="s">
        <v>388</v>
      </c>
      <c r="D22" s="256" t="s">
        <v>315</v>
      </c>
      <c r="E22" s="257" t="s">
        <v>354</v>
      </c>
      <c r="F22" s="257">
        <v>105</v>
      </c>
    </row>
    <row r="23" spans="1:6" ht="25.5" x14ac:dyDescent="0.25">
      <c r="A23" s="825" t="s">
        <v>389</v>
      </c>
      <c r="B23" s="825" t="s">
        <v>390</v>
      </c>
      <c r="C23" s="272" t="s">
        <v>391</v>
      </c>
      <c r="D23" s="272" t="s">
        <v>316</v>
      </c>
      <c r="E23" s="273" t="s">
        <v>354</v>
      </c>
      <c r="F23" s="273">
        <v>31</v>
      </c>
    </row>
    <row r="24" spans="1:6" ht="25.5" x14ac:dyDescent="0.25">
      <c r="A24" s="825"/>
      <c r="B24" s="825"/>
      <c r="C24" s="270" t="s">
        <v>392</v>
      </c>
      <c r="D24" s="270" t="s">
        <v>317</v>
      </c>
      <c r="E24" s="271" t="s">
        <v>354</v>
      </c>
      <c r="F24" s="271">
        <v>22</v>
      </c>
    </row>
    <row r="25" spans="1:6" x14ac:dyDescent="0.25">
      <c r="A25" s="825" t="s">
        <v>393</v>
      </c>
      <c r="B25" s="825" t="s">
        <v>394</v>
      </c>
      <c r="C25" s="272" t="s">
        <v>395</v>
      </c>
      <c r="D25" s="272" t="s">
        <v>312</v>
      </c>
      <c r="E25" s="273" t="s">
        <v>354</v>
      </c>
      <c r="F25" s="273">
        <v>15</v>
      </c>
    </row>
    <row r="26" spans="1:6" x14ac:dyDescent="0.25">
      <c r="A26" s="825"/>
      <c r="B26" s="825"/>
      <c r="C26" s="270" t="s">
        <v>396</v>
      </c>
      <c r="D26" s="270" t="s">
        <v>311</v>
      </c>
      <c r="E26" s="271" t="s">
        <v>354</v>
      </c>
      <c r="F26" s="271">
        <v>1</v>
      </c>
    </row>
    <row r="27" spans="1:6" x14ac:dyDescent="0.25">
      <c r="A27" s="825" t="s">
        <v>397</v>
      </c>
      <c r="B27" s="825" t="s">
        <v>398</v>
      </c>
      <c r="C27" s="272" t="s">
        <v>399</v>
      </c>
      <c r="D27" s="272" t="s">
        <v>318</v>
      </c>
      <c r="E27" s="273" t="s">
        <v>354</v>
      </c>
      <c r="F27" s="273">
        <v>1</v>
      </c>
    </row>
    <row r="28" spans="1:6" x14ac:dyDescent="0.25">
      <c r="A28" s="825"/>
      <c r="B28" s="825"/>
      <c r="C28" s="270" t="s">
        <v>400</v>
      </c>
      <c r="D28" s="270" t="s">
        <v>319</v>
      </c>
      <c r="E28" s="271" t="s">
        <v>354</v>
      </c>
      <c r="F28" s="271">
        <v>5</v>
      </c>
    </row>
    <row r="29" spans="1:6" ht="25.5" x14ac:dyDescent="0.25">
      <c r="A29" s="821" t="s">
        <v>401</v>
      </c>
      <c r="B29" s="821" t="s">
        <v>402</v>
      </c>
      <c r="C29" s="277" t="s">
        <v>403</v>
      </c>
      <c r="D29" s="277" t="s">
        <v>404</v>
      </c>
      <c r="E29" s="278" t="s">
        <v>354</v>
      </c>
      <c r="F29" s="279">
        <v>100000</v>
      </c>
    </row>
    <row r="30" spans="1:6" ht="25.5" x14ac:dyDescent="0.25">
      <c r="A30" s="821"/>
      <c r="B30" s="821"/>
      <c r="C30" s="274" t="s">
        <v>405</v>
      </c>
      <c r="D30" s="274" t="s">
        <v>406</v>
      </c>
      <c r="E30" s="275" t="s">
        <v>354</v>
      </c>
      <c r="F30" s="276">
        <v>200000</v>
      </c>
    </row>
    <row r="31" spans="1:6" ht="36" customHeight="1" x14ac:dyDescent="0.25">
      <c r="A31" s="254" t="s">
        <v>407</v>
      </c>
      <c r="B31" s="254" t="s">
        <v>408</v>
      </c>
      <c r="C31" s="254" t="s">
        <v>409</v>
      </c>
      <c r="D31" s="254" t="s">
        <v>321</v>
      </c>
      <c r="E31" s="255" t="s">
        <v>354</v>
      </c>
      <c r="F31" s="255">
        <v>10</v>
      </c>
    </row>
    <row r="32" spans="1:6" ht="25.5" x14ac:dyDescent="0.25">
      <c r="A32" s="254" t="s">
        <v>410</v>
      </c>
      <c r="B32" s="254" t="s">
        <v>411</v>
      </c>
      <c r="C32" s="254" t="s">
        <v>412</v>
      </c>
      <c r="D32" s="254" t="s">
        <v>322</v>
      </c>
      <c r="E32" s="255" t="s">
        <v>354</v>
      </c>
      <c r="F32" s="255">
        <v>3</v>
      </c>
    </row>
    <row r="33" spans="1:6" x14ac:dyDescent="0.25">
      <c r="A33" s="254" t="s">
        <v>413</v>
      </c>
      <c r="B33" s="254" t="s">
        <v>414</v>
      </c>
      <c r="C33" s="254" t="s">
        <v>415</v>
      </c>
      <c r="D33" s="254" t="s">
        <v>323</v>
      </c>
      <c r="E33" s="255" t="s">
        <v>416</v>
      </c>
      <c r="F33" s="255">
        <v>20</v>
      </c>
    </row>
    <row r="34" spans="1:6" s="263" customFormat="1" ht="25.5" x14ac:dyDescent="0.25">
      <c r="A34" s="820" t="s">
        <v>417</v>
      </c>
      <c r="B34" s="820" t="s">
        <v>418</v>
      </c>
      <c r="C34" s="290" t="s">
        <v>419</v>
      </c>
      <c r="D34" s="290" t="s">
        <v>420</v>
      </c>
      <c r="E34" s="291" t="s">
        <v>421</v>
      </c>
      <c r="F34" s="291">
        <v>8</v>
      </c>
    </row>
    <row r="35" spans="1:6" s="263" customFormat="1" x14ac:dyDescent="0.25">
      <c r="A35" s="820"/>
      <c r="B35" s="820"/>
      <c r="C35" s="286" t="s">
        <v>422</v>
      </c>
      <c r="D35" s="286" t="s">
        <v>423</v>
      </c>
      <c r="E35" s="287" t="s">
        <v>424</v>
      </c>
      <c r="F35" s="287">
        <v>30</v>
      </c>
    </row>
    <row r="36" spans="1:6" ht="38.25" x14ac:dyDescent="0.25">
      <c r="A36" s="251" t="s">
        <v>425</v>
      </c>
      <c r="B36" s="251" t="s">
        <v>426</v>
      </c>
      <c r="C36" s="251" t="s">
        <v>427</v>
      </c>
      <c r="D36" s="251" t="s">
        <v>428</v>
      </c>
      <c r="E36" s="252" t="s">
        <v>338</v>
      </c>
      <c r="F36" s="252">
        <v>1</v>
      </c>
    </row>
    <row r="37" spans="1:6" ht="25.5" x14ac:dyDescent="0.25">
      <c r="A37" s="824" t="s">
        <v>429</v>
      </c>
      <c r="B37" s="824" t="s">
        <v>430</v>
      </c>
      <c r="C37" s="261" t="s">
        <v>431</v>
      </c>
      <c r="D37" s="261" t="s">
        <v>432</v>
      </c>
      <c r="E37" s="259" t="s">
        <v>354</v>
      </c>
      <c r="F37" s="259">
        <v>5</v>
      </c>
    </row>
    <row r="38" spans="1:6" ht="25.5" x14ac:dyDescent="0.25">
      <c r="A38" s="824"/>
      <c r="B38" s="824"/>
      <c r="C38" s="266" t="s">
        <v>433</v>
      </c>
      <c r="D38" s="266" t="s">
        <v>434</v>
      </c>
      <c r="E38" s="268" t="s">
        <v>354</v>
      </c>
      <c r="F38" s="268">
        <v>5</v>
      </c>
    </row>
    <row r="39" spans="1:6" x14ac:dyDescent="0.25">
      <c r="A39" s="824"/>
      <c r="B39" s="824"/>
      <c r="C39" s="262" t="s">
        <v>435</v>
      </c>
      <c r="D39" s="262" t="s">
        <v>436</v>
      </c>
      <c r="E39" s="260" t="s">
        <v>338</v>
      </c>
      <c r="F39" s="260">
        <v>10</v>
      </c>
    </row>
    <row r="40" spans="1:6" ht="25.5" x14ac:dyDescent="0.25">
      <c r="A40" s="824" t="s">
        <v>437</v>
      </c>
      <c r="B40" s="824" t="s">
        <v>438</v>
      </c>
      <c r="C40" s="264" t="s">
        <v>439</v>
      </c>
      <c r="D40" s="264" t="s">
        <v>440</v>
      </c>
      <c r="E40" s="265" t="s">
        <v>354</v>
      </c>
      <c r="F40" s="265">
        <v>5</v>
      </c>
    </row>
    <row r="41" spans="1:6" ht="25.5" x14ac:dyDescent="0.25">
      <c r="A41" s="824"/>
      <c r="B41" s="824"/>
      <c r="C41" s="262" t="s">
        <v>441</v>
      </c>
      <c r="D41" s="262" t="s">
        <v>442</v>
      </c>
      <c r="E41" s="260" t="s">
        <v>338</v>
      </c>
      <c r="F41" s="260">
        <v>1</v>
      </c>
    </row>
    <row r="42" spans="1:6" ht="38.25" x14ac:dyDescent="0.25">
      <c r="A42" s="251" t="s">
        <v>443</v>
      </c>
      <c r="B42" s="251" t="s">
        <v>444</v>
      </c>
      <c r="C42" s="251" t="s">
        <v>445</v>
      </c>
      <c r="D42" s="251" t="s">
        <v>446</v>
      </c>
      <c r="E42" s="252" t="s">
        <v>416</v>
      </c>
      <c r="F42" s="252">
        <v>0.5</v>
      </c>
    </row>
    <row r="43" spans="1:6" ht="25.5" x14ac:dyDescent="0.25">
      <c r="A43" s="824" t="s">
        <v>447</v>
      </c>
      <c r="B43" s="824" t="s">
        <v>448</v>
      </c>
      <c r="C43" s="264" t="s">
        <v>449</v>
      </c>
      <c r="D43" s="264" t="s">
        <v>450</v>
      </c>
      <c r="E43" s="265" t="s">
        <v>354</v>
      </c>
      <c r="F43" s="265">
        <v>3</v>
      </c>
    </row>
    <row r="44" spans="1:6" ht="25.5" x14ac:dyDescent="0.25">
      <c r="A44" s="824"/>
      <c r="B44" s="824"/>
      <c r="C44" s="262" t="s">
        <v>451</v>
      </c>
      <c r="D44" s="262" t="s">
        <v>452</v>
      </c>
      <c r="E44" s="260" t="s">
        <v>354</v>
      </c>
      <c r="F44" s="260">
        <v>63</v>
      </c>
    </row>
    <row r="45" spans="1:6" x14ac:dyDescent="0.25">
      <c r="A45" s="824" t="s">
        <v>453</v>
      </c>
      <c r="B45" s="824" t="s">
        <v>454</v>
      </c>
      <c r="C45" s="261" t="s">
        <v>455</v>
      </c>
      <c r="D45" s="261" t="s">
        <v>456</v>
      </c>
      <c r="E45" s="259" t="s">
        <v>354</v>
      </c>
      <c r="F45" s="259">
        <v>350</v>
      </c>
    </row>
    <row r="46" spans="1:6" ht="25.5" x14ac:dyDescent="0.25">
      <c r="A46" s="824"/>
      <c r="B46" s="824"/>
      <c r="C46" s="266" t="s">
        <v>457</v>
      </c>
      <c r="D46" s="266" t="s">
        <v>458</v>
      </c>
      <c r="E46" s="268" t="s">
        <v>416</v>
      </c>
      <c r="F46" s="268">
        <v>10</v>
      </c>
    </row>
    <row r="47" spans="1:6" ht="25.5" x14ac:dyDescent="0.25">
      <c r="A47" s="824"/>
      <c r="B47" s="824"/>
      <c r="C47" s="262" t="s">
        <v>459</v>
      </c>
      <c r="D47" s="262" t="s">
        <v>460</v>
      </c>
      <c r="E47" s="260" t="s">
        <v>354</v>
      </c>
      <c r="F47" s="260">
        <v>20</v>
      </c>
    </row>
    <row r="48" spans="1:6" ht="38.25" x14ac:dyDescent="0.25">
      <c r="A48" s="251" t="s">
        <v>461</v>
      </c>
      <c r="B48" s="251" t="s">
        <v>462</v>
      </c>
      <c r="C48" s="251"/>
      <c r="D48" s="251"/>
      <c r="E48" s="258"/>
      <c r="F48" s="252"/>
    </row>
    <row r="49" spans="1:6" ht="25.5" x14ac:dyDescent="0.25">
      <c r="A49" s="824" t="s">
        <v>463</v>
      </c>
      <c r="B49" s="824" t="s">
        <v>464</v>
      </c>
      <c r="C49" s="264" t="s">
        <v>465</v>
      </c>
      <c r="D49" s="264" t="s">
        <v>466</v>
      </c>
      <c r="E49" s="265" t="s">
        <v>416</v>
      </c>
      <c r="F49" s="265">
        <v>10</v>
      </c>
    </row>
    <row r="50" spans="1:6" ht="25.5" x14ac:dyDescent="0.25">
      <c r="A50" s="824"/>
      <c r="B50" s="824"/>
      <c r="C50" s="262" t="s">
        <v>467</v>
      </c>
      <c r="D50" s="262" t="s">
        <v>468</v>
      </c>
      <c r="E50" s="260" t="s">
        <v>416</v>
      </c>
      <c r="F50" s="260">
        <v>20</v>
      </c>
    </row>
    <row r="51" spans="1:6" ht="25.5" x14ac:dyDescent="0.25">
      <c r="A51" s="254" t="s">
        <v>469</v>
      </c>
      <c r="B51" s="254" t="s">
        <v>470</v>
      </c>
      <c r="C51" s="254" t="s">
        <v>471</v>
      </c>
      <c r="D51" s="254" t="s">
        <v>472</v>
      </c>
      <c r="E51" s="255" t="s">
        <v>354</v>
      </c>
      <c r="F51" s="255">
        <v>10</v>
      </c>
    </row>
    <row r="52" spans="1:6" ht="38.25" x14ac:dyDescent="0.25">
      <c r="A52" s="254" t="s">
        <v>473</v>
      </c>
      <c r="B52" s="254" t="s">
        <v>474</v>
      </c>
      <c r="C52" s="254" t="s">
        <v>475</v>
      </c>
      <c r="D52" s="254" t="s">
        <v>476</v>
      </c>
      <c r="E52" s="255" t="s">
        <v>354</v>
      </c>
      <c r="F52" s="255">
        <v>5</v>
      </c>
    </row>
    <row r="53" spans="1:6" x14ac:dyDescent="0.25">
      <c r="A53" s="824" t="s">
        <v>477</v>
      </c>
      <c r="B53" s="824" t="s">
        <v>478</v>
      </c>
      <c r="C53" s="264" t="s">
        <v>479</v>
      </c>
      <c r="D53" s="264" t="s">
        <v>480</v>
      </c>
      <c r="E53" s="265" t="s">
        <v>354</v>
      </c>
      <c r="F53" s="265">
        <v>6</v>
      </c>
    </row>
    <row r="54" spans="1:6" ht="25.5" x14ac:dyDescent="0.25">
      <c r="A54" s="824"/>
      <c r="B54" s="824"/>
      <c r="C54" s="262" t="s">
        <v>481</v>
      </c>
      <c r="D54" s="262" t="s">
        <v>482</v>
      </c>
      <c r="E54" s="260" t="s">
        <v>354</v>
      </c>
      <c r="F54" s="260">
        <v>30</v>
      </c>
    </row>
    <row r="55" spans="1:6" s="263" customFormat="1" x14ac:dyDescent="0.25">
      <c r="A55" s="820" t="s">
        <v>483</v>
      </c>
      <c r="B55" s="826" t="s">
        <v>484</v>
      </c>
      <c r="C55" s="284" t="s">
        <v>485</v>
      </c>
      <c r="D55" s="284" t="s">
        <v>486</v>
      </c>
      <c r="E55" s="285" t="s">
        <v>416</v>
      </c>
      <c r="F55" s="285">
        <v>5</v>
      </c>
    </row>
    <row r="56" spans="1:6" s="263" customFormat="1" ht="38.25" x14ac:dyDescent="0.25">
      <c r="A56" s="820"/>
      <c r="B56" s="827"/>
      <c r="C56" s="288" t="s">
        <v>487</v>
      </c>
      <c r="D56" s="288" t="s">
        <v>488</v>
      </c>
      <c r="E56" s="289" t="s">
        <v>489</v>
      </c>
      <c r="F56" s="289" t="s">
        <v>490</v>
      </c>
    </row>
    <row r="57" spans="1:6" s="263" customFormat="1" x14ac:dyDescent="0.25">
      <c r="A57" s="820"/>
      <c r="B57" s="828"/>
      <c r="C57" s="286" t="s">
        <v>491</v>
      </c>
      <c r="D57" s="286" t="s">
        <v>492</v>
      </c>
      <c r="E57" s="287" t="s">
        <v>416</v>
      </c>
      <c r="F57" s="287">
        <v>5</v>
      </c>
    </row>
    <row r="58" spans="1:6" x14ac:dyDescent="0.25">
      <c r="A58" s="821" t="s">
        <v>493</v>
      </c>
      <c r="B58" s="821" t="s">
        <v>494</v>
      </c>
      <c r="C58" s="277" t="s">
        <v>495</v>
      </c>
      <c r="D58" s="277" t="s">
        <v>496</v>
      </c>
      <c r="E58" s="278" t="s">
        <v>416</v>
      </c>
      <c r="F58" s="278">
        <v>7</v>
      </c>
    </row>
    <row r="59" spans="1:6" x14ac:dyDescent="0.25">
      <c r="A59" s="821"/>
      <c r="B59" s="821"/>
      <c r="C59" s="274" t="s">
        <v>497</v>
      </c>
      <c r="D59" s="274" t="s">
        <v>498</v>
      </c>
      <c r="E59" s="275" t="s">
        <v>416</v>
      </c>
      <c r="F59" s="275">
        <v>25</v>
      </c>
    </row>
    <row r="60" spans="1:6" ht="25.5" x14ac:dyDescent="0.25">
      <c r="A60" s="824" t="s">
        <v>499</v>
      </c>
      <c r="B60" s="824" t="s">
        <v>500</v>
      </c>
      <c r="C60" s="264" t="s">
        <v>501</v>
      </c>
      <c r="D60" s="264" t="s">
        <v>502</v>
      </c>
      <c r="E60" s="265" t="s">
        <v>416</v>
      </c>
      <c r="F60" s="265">
        <v>12</v>
      </c>
    </row>
    <row r="61" spans="1:6" x14ac:dyDescent="0.25">
      <c r="A61" s="824"/>
      <c r="B61" s="824"/>
      <c r="C61" s="262" t="s">
        <v>503</v>
      </c>
      <c r="D61" s="262" t="s">
        <v>504</v>
      </c>
      <c r="E61" s="260" t="s">
        <v>416</v>
      </c>
      <c r="F61" s="260">
        <v>10</v>
      </c>
    </row>
    <row r="62" spans="1:6" ht="25.5" x14ac:dyDescent="0.25">
      <c r="A62" s="824" t="s">
        <v>505</v>
      </c>
      <c r="B62" s="824" t="s">
        <v>506</v>
      </c>
      <c r="C62" s="264" t="s">
        <v>507</v>
      </c>
      <c r="D62" s="264" t="s">
        <v>508</v>
      </c>
      <c r="E62" s="265" t="s">
        <v>416</v>
      </c>
      <c r="F62" s="265">
        <v>50</v>
      </c>
    </row>
    <row r="63" spans="1:6" ht="25.5" x14ac:dyDescent="0.25">
      <c r="A63" s="824"/>
      <c r="B63" s="824"/>
      <c r="C63" s="262" t="s">
        <v>509</v>
      </c>
      <c r="D63" s="262" t="s">
        <v>510</v>
      </c>
      <c r="E63" s="260" t="s">
        <v>416</v>
      </c>
      <c r="F63" s="260">
        <v>95</v>
      </c>
    </row>
    <row r="64" spans="1:6" ht="25.5" x14ac:dyDescent="0.25">
      <c r="A64" s="824" t="s">
        <v>511</v>
      </c>
      <c r="B64" s="824" t="s">
        <v>512</v>
      </c>
      <c r="C64" s="264" t="s">
        <v>513</v>
      </c>
      <c r="D64" s="264" t="s">
        <v>324</v>
      </c>
      <c r="E64" s="265" t="s">
        <v>416</v>
      </c>
      <c r="F64" s="265" t="s">
        <v>514</v>
      </c>
    </row>
    <row r="65" spans="1:6" ht="25.5" x14ac:dyDescent="0.25">
      <c r="A65" s="824"/>
      <c r="B65" s="824"/>
      <c r="C65" s="262" t="s">
        <v>515</v>
      </c>
      <c r="D65" s="262" t="s">
        <v>325</v>
      </c>
      <c r="E65" s="260" t="s">
        <v>416</v>
      </c>
      <c r="F65" s="260" t="s">
        <v>516</v>
      </c>
    </row>
    <row r="66" spans="1:6" ht="38.25" x14ac:dyDescent="0.25">
      <c r="A66" s="251" t="s">
        <v>517</v>
      </c>
      <c r="B66" s="251" t="s">
        <v>518</v>
      </c>
      <c r="C66" s="251" t="s">
        <v>519</v>
      </c>
      <c r="D66" s="251" t="s">
        <v>520</v>
      </c>
      <c r="E66" s="252" t="s">
        <v>416</v>
      </c>
      <c r="F66" s="252">
        <v>10</v>
      </c>
    </row>
    <row r="67" spans="1:6" ht="25.5" x14ac:dyDescent="0.25">
      <c r="A67" s="824" t="s">
        <v>521</v>
      </c>
      <c r="B67" s="824" t="s">
        <v>522</v>
      </c>
      <c r="C67" s="264" t="s">
        <v>523</v>
      </c>
      <c r="D67" s="264" t="s">
        <v>326</v>
      </c>
      <c r="E67" s="265" t="s">
        <v>416</v>
      </c>
      <c r="F67" s="265">
        <v>5</v>
      </c>
    </row>
    <row r="68" spans="1:6" ht="25.5" x14ac:dyDescent="0.25">
      <c r="A68" s="824"/>
      <c r="B68" s="824"/>
      <c r="C68" s="262" t="s">
        <v>524</v>
      </c>
      <c r="D68" s="262" t="s">
        <v>525</v>
      </c>
      <c r="E68" s="260" t="s">
        <v>354</v>
      </c>
      <c r="F68" s="260">
        <v>200</v>
      </c>
    </row>
    <row r="69" spans="1:6" ht="25.5" x14ac:dyDescent="0.25">
      <c r="A69" s="824" t="s">
        <v>526</v>
      </c>
      <c r="B69" s="824" t="s">
        <v>527</v>
      </c>
      <c r="C69" s="261" t="s">
        <v>528</v>
      </c>
      <c r="D69" s="261" t="s">
        <v>529</v>
      </c>
      <c r="E69" s="259" t="s">
        <v>354</v>
      </c>
      <c r="F69" s="259">
        <v>3</v>
      </c>
    </row>
    <row r="70" spans="1:6" x14ac:dyDescent="0.25">
      <c r="A70" s="824"/>
      <c r="B70" s="824"/>
      <c r="C70" s="266" t="s">
        <v>530</v>
      </c>
      <c r="D70" s="266" t="s">
        <v>531</v>
      </c>
      <c r="E70" s="268" t="s">
        <v>354</v>
      </c>
      <c r="F70" s="268" t="s">
        <v>532</v>
      </c>
    </row>
    <row r="71" spans="1:6" x14ac:dyDescent="0.25">
      <c r="A71" s="824"/>
      <c r="B71" s="824"/>
      <c r="C71" s="262" t="s">
        <v>533</v>
      </c>
      <c r="D71" s="262" t="s">
        <v>534</v>
      </c>
      <c r="E71" s="260" t="s">
        <v>354</v>
      </c>
      <c r="F71" s="260">
        <v>1</v>
      </c>
    </row>
    <row r="72" spans="1:6" x14ac:dyDescent="0.25">
      <c r="A72" s="821" t="s">
        <v>535</v>
      </c>
      <c r="B72" s="821" t="s">
        <v>536</v>
      </c>
      <c r="C72" s="280" t="s">
        <v>537</v>
      </c>
      <c r="D72" s="280" t="s">
        <v>538</v>
      </c>
      <c r="E72" s="281" t="s">
        <v>416</v>
      </c>
      <c r="F72" s="281">
        <v>25</v>
      </c>
    </row>
    <row r="73" spans="1:6" ht="25.5" x14ac:dyDescent="0.25">
      <c r="A73" s="821"/>
      <c r="B73" s="821"/>
      <c r="C73" s="282" t="s">
        <v>539</v>
      </c>
      <c r="D73" s="282" t="s">
        <v>540</v>
      </c>
      <c r="E73" s="283" t="s">
        <v>416</v>
      </c>
      <c r="F73" s="283">
        <v>10</v>
      </c>
    </row>
    <row r="74" spans="1:6" ht="25.5" x14ac:dyDescent="0.25">
      <c r="A74" s="821"/>
      <c r="B74" s="821"/>
      <c r="C74" s="282" t="s">
        <v>541</v>
      </c>
      <c r="D74" s="282" t="s">
        <v>542</v>
      </c>
      <c r="E74" s="283" t="s">
        <v>354</v>
      </c>
      <c r="F74" s="283">
        <v>1</v>
      </c>
    </row>
    <row r="75" spans="1:6" ht="25.5" x14ac:dyDescent="0.25">
      <c r="A75" s="821"/>
      <c r="B75" s="821"/>
      <c r="C75" s="274" t="s">
        <v>543</v>
      </c>
      <c r="D75" s="274" t="s">
        <v>544</v>
      </c>
      <c r="E75" s="275" t="s">
        <v>338</v>
      </c>
      <c r="F75" s="275">
        <v>2</v>
      </c>
    </row>
    <row r="76" spans="1:6" ht="25.5" x14ac:dyDescent="0.25">
      <c r="A76" s="824" t="s">
        <v>545</v>
      </c>
      <c r="B76" s="824" t="s">
        <v>546</v>
      </c>
      <c r="C76" s="264" t="s">
        <v>547</v>
      </c>
      <c r="D76" s="264" t="s">
        <v>548</v>
      </c>
      <c r="E76" s="265" t="s">
        <v>354</v>
      </c>
      <c r="F76" s="265">
        <v>3</v>
      </c>
    </row>
    <row r="77" spans="1:6" ht="25.5" x14ac:dyDescent="0.25">
      <c r="A77" s="824"/>
      <c r="B77" s="824"/>
      <c r="C77" s="262" t="s">
        <v>549</v>
      </c>
      <c r="D77" s="262" t="s">
        <v>550</v>
      </c>
      <c r="E77" s="260" t="s">
        <v>354</v>
      </c>
      <c r="F77" s="260">
        <v>3</v>
      </c>
    </row>
    <row r="78" spans="1:6" ht="25.5" x14ac:dyDescent="0.25">
      <c r="A78" s="254" t="s">
        <v>551</v>
      </c>
      <c r="B78" s="254" t="s">
        <v>552</v>
      </c>
      <c r="C78" s="254" t="s">
        <v>553</v>
      </c>
      <c r="D78" s="254" t="s">
        <v>554</v>
      </c>
      <c r="E78" s="255" t="s">
        <v>555</v>
      </c>
      <c r="F78" s="255" t="s">
        <v>556</v>
      </c>
    </row>
    <row r="79" spans="1:6" ht="25.5" x14ac:dyDescent="0.25">
      <c r="A79" s="824" t="s">
        <v>557</v>
      </c>
      <c r="B79" s="824" t="s">
        <v>558</v>
      </c>
      <c r="C79" s="264" t="s">
        <v>559</v>
      </c>
      <c r="D79" s="264" t="s">
        <v>327</v>
      </c>
      <c r="E79" s="265" t="s">
        <v>354</v>
      </c>
      <c r="F79" s="265">
        <v>5</v>
      </c>
    </row>
    <row r="80" spans="1:6" ht="25.5" x14ac:dyDescent="0.25">
      <c r="A80" s="824"/>
      <c r="B80" s="824"/>
      <c r="C80" s="262" t="s">
        <v>560</v>
      </c>
      <c r="D80" s="262" t="s">
        <v>561</v>
      </c>
      <c r="E80" s="260" t="s">
        <v>354</v>
      </c>
      <c r="F80" s="260">
        <v>2</v>
      </c>
    </row>
    <row r="81" spans="1:6" x14ac:dyDescent="0.25">
      <c r="A81" s="824" t="s">
        <v>562</v>
      </c>
      <c r="B81" s="824" t="s">
        <v>563</v>
      </c>
      <c r="C81" s="264" t="s">
        <v>564</v>
      </c>
      <c r="D81" s="264" t="s">
        <v>565</v>
      </c>
      <c r="E81" s="265" t="s">
        <v>416</v>
      </c>
      <c r="F81" s="265">
        <v>15</v>
      </c>
    </row>
    <row r="82" spans="1:6" ht="25.5" x14ac:dyDescent="0.25">
      <c r="A82" s="824"/>
      <c r="B82" s="824"/>
      <c r="C82" s="262" t="s">
        <v>566</v>
      </c>
      <c r="D82" s="262" t="s">
        <v>567</v>
      </c>
      <c r="E82" s="260" t="s">
        <v>416</v>
      </c>
      <c r="F82" s="260">
        <v>4</v>
      </c>
    </row>
    <row r="83" spans="1:6" x14ac:dyDescent="0.25">
      <c r="A83" s="824" t="s">
        <v>568</v>
      </c>
      <c r="B83" s="824" t="s">
        <v>569</v>
      </c>
      <c r="C83" s="261" t="s">
        <v>570</v>
      </c>
      <c r="D83" s="261" t="s">
        <v>571</v>
      </c>
      <c r="E83" s="259" t="s">
        <v>354</v>
      </c>
      <c r="F83" s="259">
        <v>6</v>
      </c>
    </row>
    <row r="84" spans="1:6" ht="25.5" x14ac:dyDescent="0.25">
      <c r="A84" s="824"/>
      <c r="B84" s="824"/>
      <c r="C84" s="266" t="s">
        <v>572</v>
      </c>
      <c r="D84" s="266" t="s">
        <v>573</v>
      </c>
      <c r="E84" s="268" t="s">
        <v>416</v>
      </c>
      <c r="F84" s="268">
        <v>100</v>
      </c>
    </row>
    <row r="85" spans="1:6" x14ac:dyDescent="0.25">
      <c r="A85" s="824"/>
      <c r="B85" s="824"/>
      <c r="C85" s="262" t="s">
        <v>574</v>
      </c>
      <c r="D85" s="262" t="s">
        <v>575</v>
      </c>
      <c r="E85" s="260" t="s">
        <v>354</v>
      </c>
      <c r="F85" s="260">
        <v>1</v>
      </c>
    </row>
  </sheetData>
  <mergeCells count="63">
    <mergeCell ref="A79:A80"/>
    <mergeCell ref="B79:B80"/>
    <mergeCell ref="A81:A82"/>
    <mergeCell ref="B81:B82"/>
    <mergeCell ref="A83:A85"/>
    <mergeCell ref="B83:B85"/>
    <mergeCell ref="A69:A71"/>
    <mergeCell ref="B69:B71"/>
    <mergeCell ref="A72:A75"/>
    <mergeCell ref="B72:B75"/>
    <mergeCell ref="A76:A77"/>
    <mergeCell ref="B76:B77"/>
    <mergeCell ref="A62:A63"/>
    <mergeCell ref="B62:B63"/>
    <mergeCell ref="A64:A65"/>
    <mergeCell ref="B64:B65"/>
    <mergeCell ref="A67:A68"/>
    <mergeCell ref="B67:B68"/>
    <mergeCell ref="A60:A61"/>
    <mergeCell ref="B60:B61"/>
    <mergeCell ref="B55:B57"/>
    <mergeCell ref="A43:A44"/>
    <mergeCell ref="B43:B44"/>
    <mergeCell ref="A45:A47"/>
    <mergeCell ref="B45:B47"/>
    <mergeCell ref="A49:A50"/>
    <mergeCell ref="B49:B50"/>
    <mergeCell ref="A53:A54"/>
    <mergeCell ref="B53:B54"/>
    <mergeCell ref="A55:A57"/>
    <mergeCell ref="A58:A59"/>
    <mergeCell ref="B58:B59"/>
    <mergeCell ref="A34:A35"/>
    <mergeCell ref="B34:B35"/>
    <mergeCell ref="A37:A39"/>
    <mergeCell ref="B37:B39"/>
    <mergeCell ref="A40:A41"/>
    <mergeCell ref="B40:B41"/>
    <mergeCell ref="A25:A26"/>
    <mergeCell ref="B25:B26"/>
    <mergeCell ref="A27:A28"/>
    <mergeCell ref="B27:B28"/>
    <mergeCell ref="A29:A30"/>
    <mergeCell ref="B29:B30"/>
    <mergeCell ref="A17:A18"/>
    <mergeCell ref="B17:B18"/>
    <mergeCell ref="A20:A21"/>
    <mergeCell ref="B20:B21"/>
    <mergeCell ref="A23:A24"/>
    <mergeCell ref="B23:B24"/>
    <mergeCell ref="A15:A16"/>
    <mergeCell ref="B15:B16"/>
    <mergeCell ref="A9:A10"/>
    <mergeCell ref="B9:B10"/>
    <mergeCell ref="A11:A13"/>
    <mergeCell ref="B11:B13"/>
    <mergeCell ref="B2:B3"/>
    <mergeCell ref="C2:F2"/>
    <mergeCell ref="A4:A6"/>
    <mergeCell ref="B4:B6"/>
    <mergeCell ref="A7:A8"/>
    <mergeCell ref="B7:B8"/>
    <mergeCell ref="A2:A3"/>
  </mergeCells>
  <pageMargins left="0.19685039370078741" right="0.19685039370078741" top="0.19685039370078741" bottom="0.19685039370078741" header="0.11811023622047245" footer="0.11811023622047245"/>
  <pageSetup paperSize="9" scale="75" orientation="landscape" verticalDpi="0" r:id="rId1"/>
  <rowBreaks count="2" manualBreakCount="2">
    <brk id="33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9026AE28D7074596AC13C6BF30BE06" ma:contentTypeVersion="1" ma:contentTypeDescription="Stvaranje novog dokumenta." ma:contentTypeScope="" ma:versionID="7500a5702c0c30283c07cd49c730c7b5">
  <xsd:schema xmlns:xsd="http://www.w3.org/2001/XMLSchema" xmlns:xs="http://www.w3.org/2001/XMLSchema" xmlns:p="http://schemas.microsoft.com/office/2006/metadata/properties" xmlns:ns2="fbbd51ae-8486-44d7-935d-beab07caee96" targetNamespace="http://schemas.microsoft.com/office/2006/metadata/properties" ma:root="true" ma:fieldsID="3adf8167e86709d0a23dd844596917f1" ns2:_="">
    <xsd:import namespace="fbbd51ae-8486-44d7-935d-beab07caee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d51ae-8486-44d7-935d-beab07caee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d51ae-8486-44d7-935d-beab07caee96">F2K7TC3DTF3F-562-184</_dlc_DocId>
    <_dlc_DocIdUrl xmlns="fbbd51ae-8486-44d7-935d-beab07caee96">
      <Url>http://portal/zprojects/proracun/_layouts/DocIdRedir.aspx?ID=F2K7TC3DTF3F-562-184</Url>
      <Description>F2K7TC3DTF3F-562-184</Description>
    </_dlc_DocIdUrl>
  </documentManagement>
</p:properties>
</file>

<file path=customXml/itemProps1.xml><?xml version="1.0" encoding="utf-8"?>
<ds:datastoreItem xmlns:ds="http://schemas.openxmlformats.org/officeDocument/2006/customXml" ds:itemID="{4CC41FE0-C5DF-4AA8-918D-987A0CF57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F85BC-D43A-47AA-9BEC-61F29ACE4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d51ae-8486-44d7-935d-beab07cae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172F5-E48E-4EE7-9D89-A2397F1112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2A0B697-539C-4F10-B55D-E0D9B6587B1C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bbd51ae-8486-44d7-935d-beab07caee9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ŽRS-MJERE</vt:lpstr>
      <vt:lpstr>Obrazac PRP_Županija</vt:lpstr>
      <vt:lpstr>Pregled pokazatelja</vt:lpstr>
      <vt:lpstr>'Obrazac PRP_Županija'!Ispis_naslova</vt:lpstr>
      <vt:lpstr>'Pregled pokazatelja'!Ispis_naslova</vt:lpstr>
      <vt:lpstr>'Obrazac PRP_Županija'!Podrucje_ispisa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0x0101006B9026AE28D7074596AC13C6BF30BE06</vt:lpwstr>
  </property>
  <property fmtid="{D5CDD505-2E9C-101B-9397-08002B2CF9AE}" pid="3" name="_dlc_DocIdItemGuid">
    <vt:lpwstr>39003951-6c24-4cfd-9d5d-b89b0ba11945</vt:lpwstr>
  </property>
</Properties>
</file>