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defaultThemeVersion="124226"/>
  <bookViews>
    <workbookView xWindow="-120" yWindow="-120" windowWidth="20730" windowHeight="11760" firstSheet="1" activeTab="1"/>
  </bookViews>
  <sheets>
    <sheet name="ŽRS-MJERE" sheetId="10" state="hidden" r:id="rId1"/>
    <sheet name="Obrazac PRP_Županija" sheetId="8" r:id="rId2"/>
    <sheet name="Pregled pokazatelja" sheetId="12" r:id="rId3"/>
  </sheets>
  <definedNames>
    <definedName name="_Fil" localSheetId="1" hidden="1">'Obrazac PRP_Županija'!$A$8:$Q$273</definedName>
    <definedName name="_FiltarBaze" localSheetId="1" hidden="1">'Obrazac PRP_Županija'!$A$8:$Q$273</definedName>
    <definedName name="_xlnm._FilterDatabase" localSheetId="1" hidden="1">'Obrazac PRP_Županija'!$A$8:$Q$273</definedName>
    <definedName name="_xlnm.Print_Titles" localSheetId="1">'Obrazac PRP_Županija'!$7:$7</definedName>
    <definedName name="_xlnm.Print_Titles" localSheetId="2">'Pregled pokazatelja'!$2:$3</definedName>
    <definedName name="_xlnm.Print_Area" localSheetId="1">'Obrazac PRP_Županija'!$A$1:$Q$273</definedName>
  </definedNames>
  <calcPr calcId="162913"/>
</workbook>
</file>

<file path=xl/calcChain.xml><?xml version="1.0" encoding="utf-8"?>
<calcChain xmlns="http://schemas.openxmlformats.org/spreadsheetml/2006/main">
  <c r="J266" i="8" l="1"/>
  <c r="J92" i="8"/>
  <c r="I98" i="8"/>
  <c r="G110" i="8"/>
  <c r="H110" i="8"/>
  <c r="I110" i="8"/>
  <c r="J110" i="8"/>
  <c r="G118" i="8"/>
  <c r="H118" i="8"/>
  <c r="I118" i="8"/>
  <c r="J118" i="8"/>
  <c r="G122" i="8"/>
  <c r="H122" i="8"/>
  <c r="I122" i="8"/>
  <c r="J122" i="8"/>
  <c r="J279" i="8" l="1"/>
  <c r="J280" i="8"/>
  <c r="J281" i="8"/>
  <c r="J282" i="8"/>
  <c r="J283" i="8"/>
  <c r="J284" i="8"/>
  <c r="J285" i="8"/>
  <c r="J286" i="8"/>
  <c r="J287" i="8"/>
  <c r="J288" i="8"/>
  <c r="J289" i="8"/>
  <c r="J290" i="8"/>
  <c r="J291" i="8"/>
  <c r="J292" i="8"/>
  <c r="J293" i="8"/>
  <c r="J294" i="8"/>
  <c r="J295" i="8"/>
  <c r="J296" i="8"/>
  <c r="J297" i="8"/>
  <c r="J298" i="8"/>
  <c r="J299" i="8"/>
  <c r="J300" i="8"/>
  <c r="J301" i="8"/>
  <c r="J302" i="8"/>
  <c r="J303" i="8"/>
  <c r="J304" i="8"/>
  <c r="J305" i="8"/>
  <c r="J306" i="8"/>
  <c r="J307" i="8"/>
  <c r="J308" i="8"/>
  <c r="J309" i="8"/>
  <c r="J310" i="8"/>
  <c r="J311" i="8"/>
  <c r="J312" i="8"/>
  <c r="J313" i="8"/>
  <c r="J314" i="8"/>
  <c r="J315" i="8"/>
  <c r="J316" i="8"/>
  <c r="J317" i="8"/>
  <c r="J318" i="8"/>
  <c r="J319" i="8"/>
  <c r="J320" i="8"/>
  <c r="J321" i="8"/>
  <c r="J322" i="8"/>
  <c r="J323" i="8"/>
  <c r="J324" i="8"/>
  <c r="J325" i="8"/>
  <c r="J326" i="8"/>
  <c r="J327" i="8"/>
  <c r="J328" i="8"/>
  <c r="J329" i="8"/>
  <c r="J330" i="8"/>
  <c r="J331" i="8"/>
  <c r="J332" i="8"/>
  <c r="J333" i="8"/>
  <c r="J334" i="8"/>
  <c r="J335" i="8"/>
  <c r="J336" i="8"/>
  <c r="J337" i="8"/>
  <c r="J338" i="8"/>
  <c r="J339" i="8"/>
  <c r="J340" i="8"/>
  <c r="J341" i="8"/>
  <c r="J342" i="8"/>
  <c r="J343" i="8"/>
  <c r="J344" i="8"/>
  <c r="J345" i="8"/>
  <c r="J346" i="8"/>
  <c r="J347" i="8"/>
  <c r="J348" i="8"/>
  <c r="J349" i="8"/>
  <c r="J350" i="8"/>
  <c r="J351" i="8"/>
  <c r="J352" i="8"/>
  <c r="J353" i="8"/>
  <c r="J354" i="8"/>
  <c r="J355" i="8"/>
  <c r="J278" i="8"/>
  <c r="J356" i="8" s="1"/>
  <c r="J270" i="8"/>
  <c r="J98" i="8"/>
  <c r="I265" i="8" l="1"/>
  <c r="I50" i="8" l="1"/>
  <c r="I10" i="8"/>
  <c r="G356" i="8"/>
  <c r="G271" i="8"/>
  <c r="H266" i="8"/>
  <c r="I266" i="8"/>
  <c r="G266" i="8"/>
  <c r="H257" i="8"/>
  <c r="I262" i="8"/>
  <c r="I260" i="8"/>
  <c r="I257" i="8"/>
  <c r="H246" i="8"/>
  <c r="H233" i="8"/>
  <c r="I233" i="8"/>
  <c r="J233" i="8"/>
  <c r="G233" i="8"/>
  <c r="H164" i="8"/>
  <c r="I164" i="8"/>
  <c r="J164" i="8"/>
  <c r="G164" i="8"/>
  <c r="H159" i="8"/>
  <c r="I159" i="8"/>
  <c r="J159" i="8"/>
  <c r="G159" i="8"/>
  <c r="H155" i="8"/>
  <c r="I155" i="8"/>
  <c r="J155" i="8"/>
  <c r="G155" i="8"/>
  <c r="H144" i="8"/>
  <c r="I144" i="8"/>
  <c r="J144" i="8"/>
  <c r="H137" i="8"/>
  <c r="I137" i="8"/>
  <c r="J137" i="8"/>
  <c r="G137" i="8"/>
  <c r="G135" i="8"/>
  <c r="H131" i="8"/>
  <c r="I131" i="8"/>
  <c r="J131" i="8"/>
  <c r="H129" i="8"/>
  <c r="I129" i="8"/>
  <c r="J129" i="8"/>
  <c r="G129" i="8"/>
  <c r="H98" i="8"/>
  <c r="G98" i="8"/>
  <c r="H95" i="8"/>
  <c r="I95" i="8"/>
  <c r="J95" i="8"/>
  <c r="G95" i="8"/>
  <c r="H91" i="8"/>
  <c r="I91" i="8"/>
  <c r="J91" i="8"/>
  <c r="G91" i="8"/>
  <c r="H76" i="8"/>
  <c r="I76" i="8"/>
  <c r="J76" i="8"/>
  <c r="G76" i="8"/>
  <c r="H74" i="8"/>
  <c r="I74" i="8"/>
  <c r="J74" i="8"/>
  <c r="G74" i="8"/>
  <c r="H71" i="8"/>
  <c r="I71" i="8"/>
  <c r="J71" i="8"/>
  <c r="G71" i="8"/>
  <c r="H63" i="8"/>
  <c r="I63" i="8"/>
  <c r="J63" i="8"/>
  <c r="G63" i="8"/>
  <c r="H50" i="8"/>
  <c r="J50" i="8"/>
  <c r="G50" i="8"/>
  <c r="H30" i="8"/>
  <c r="I30" i="8"/>
  <c r="J30" i="8"/>
  <c r="H23" i="8"/>
  <c r="I23" i="8"/>
  <c r="J23" i="8"/>
  <c r="G23" i="8"/>
  <c r="H10" i="8"/>
  <c r="J10" i="8"/>
  <c r="G10" i="8"/>
  <c r="H262" i="8"/>
  <c r="J262" i="8"/>
  <c r="G262" i="8"/>
  <c r="H260" i="8"/>
  <c r="J260" i="8"/>
  <c r="G260" i="8"/>
  <c r="J257" i="8"/>
  <c r="G257" i="8"/>
  <c r="I246" i="8"/>
  <c r="I198" i="8"/>
  <c r="I190" i="8"/>
  <c r="I187" i="8"/>
  <c r="I176" i="8"/>
  <c r="G144" i="8"/>
  <c r="G132" i="8"/>
  <c r="G131" i="8" s="1"/>
  <c r="H211" i="8"/>
  <c r="I211" i="8"/>
  <c r="J211" i="8"/>
  <c r="G211" i="8"/>
  <c r="H356" i="8"/>
  <c r="I356" i="8"/>
  <c r="H229" i="8"/>
  <c r="I229" i="8"/>
  <c r="J229" i="8"/>
  <c r="G229" i="8"/>
  <c r="H196" i="8"/>
  <c r="I196" i="8"/>
  <c r="J196" i="8"/>
  <c r="G196" i="8"/>
  <c r="J208" i="8"/>
  <c r="H208" i="8"/>
  <c r="I208" i="8"/>
  <c r="G208" i="8"/>
  <c r="G30" i="8"/>
  <c r="H271" i="8"/>
  <c r="I271" i="8"/>
  <c r="J271" i="8"/>
  <c r="H264" i="8"/>
  <c r="I264" i="8"/>
  <c r="J264" i="8"/>
  <c r="J246" i="8"/>
  <c r="H231" i="8"/>
  <c r="I231" i="8"/>
  <c r="J231" i="8"/>
  <c r="G231" i="8"/>
  <c r="H227" i="8"/>
  <c r="I227" i="8"/>
  <c r="J227" i="8"/>
  <c r="H222" i="8"/>
  <c r="I222" i="8"/>
  <c r="J222" i="8"/>
  <c r="H206" i="8"/>
  <c r="I206" i="8"/>
  <c r="J206" i="8"/>
  <c r="H198" i="8"/>
  <c r="J198" i="8"/>
  <c r="H190" i="8"/>
  <c r="J190" i="8"/>
  <c r="H187" i="8"/>
  <c r="J187" i="8"/>
  <c r="H176" i="8"/>
  <c r="J176" i="8"/>
  <c r="H173" i="8"/>
  <c r="I173" i="8"/>
  <c r="J173" i="8"/>
  <c r="H170" i="8"/>
  <c r="I170" i="8"/>
  <c r="J170" i="8"/>
  <c r="H135" i="8"/>
  <c r="I135" i="8"/>
  <c r="J135" i="8"/>
  <c r="G190" i="8"/>
  <c r="G176" i="8"/>
  <c r="G173" i="8"/>
  <c r="G170" i="8"/>
  <c r="G246" i="8"/>
  <c r="G227" i="8"/>
  <c r="G222" i="8"/>
  <c r="G264" i="8"/>
  <c r="G206" i="8"/>
  <c r="G187" i="8"/>
  <c r="G198" i="8"/>
  <c r="G9" i="8" l="1"/>
  <c r="G358" i="8" s="1"/>
  <c r="G359" i="8" s="1"/>
  <c r="I9" i="8"/>
  <c r="I358" i="8" s="1"/>
  <c r="I359" i="8" s="1"/>
  <c r="H9" i="8"/>
  <c r="H358" i="8" s="1"/>
  <c r="H359" i="8" s="1"/>
  <c r="J9" i="8"/>
  <c r="J358" i="8" l="1"/>
  <c r="J359" i="8" s="1"/>
</calcChain>
</file>

<file path=xl/sharedStrings.xml><?xml version="1.0" encoding="utf-8"?>
<sst xmlns="http://schemas.openxmlformats.org/spreadsheetml/2006/main" count="1098" uniqueCount="879">
  <si>
    <t>Naziv cilja</t>
  </si>
  <si>
    <t xml:space="preserve"> Naziv mjere </t>
  </si>
  <si>
    <t>Naziv prioriteta</t>
  </si>
  <si>
    <t>RAZDJEL</t>
  </si>
  <si>
    <t>GLAVA</t>
  </si>
  <si>
    <t>KORISNIK</t>
  </si>
  <si>
    <r>
      <t>Odgovornost za provedbu mjere</t>
    </r>
    <r>
      <rPr>
        <sz val="7.5"/>
        <color theme="1"/>
        <rFont val="Calibri"/>
        <family val="2"/>
        <charset val="238"/>
        <scheme val="minor"/>
      </rPr>
      <t xml:space="preserve"> (organizacijska klasifikacija)</t>
    </r>
  </si>
  <si>
    <t>U Planu su iskazani ciljevi i prioriteti razvoja Varaždinske županije kao jedinice područne (regionalne) samouprave, koji su povezani s programskom i organizacijskom klasifikacijom proračuna.</t>
  </si>
  <si>
    <t xml:space="preserve">Program/ aktivnost/
projekt </t>
  </si>
  <si>
    <t xml:space="preserve">Naziv programa/
aktivnosti/projekta </t>
  </si>
  <si>
    <t>UKUPNO RASHODI I IZDACI</t>
  </si>
  <si>
    <t xml:space="preserve">ŠIFRA NAZIV STRATEŠKOG CILJA / PRIORITETA / MJERE </t>
  </si>
  <si>
    <t xml:space="preserve">C1 UNAPRIJEĐENO I RAZVIJENO GOSPODARSTVO VARAŽDINSKE ŽUPANIJE </t>
  </si>
  <si>
    <t>ŠIFARNIK STRATEŠKIH CILJEVA, MJERA I PRIORITETA</t>
  </si>
  <si>
    <t xml:space="preserve">P1.1. RAZVOJ TURISTIČKE PONUDE </t>
  </si>
  <si>
    <t xml:space="preserve">M1.1.1. RAZVOJ ODRŽIVE TURISTIČKE I POTPORNE INFRASTRUKTURE </t>
  </si>
  <si>
    <t xml:space="preserve">M1.1.2. RAZVOJ I PROMOCIJA TURISTIČKIH PROIZVODA I USLUGA </t>
  </si>
  <si>
    <t xml:space="preserve">P1.2. UNAPREĐENJE KONKURENTNOSTI KROZ POVEZIVANJE, POSLOVNU IZVRSNOST I INOVATIVNOST </t>
  </si>
  <si>
    <t xml:space="preserve">M1.2.1. POTICANJE RAZVOJA NOVIH PROIZVODA I USLUGA S VISOKOM DODANOM VRIJEDNOŠĆU TE ULAGANJE U MODERNE TEHNOLOGIJE </t>
  </si>
  <si>
    <t xml:space="preserve">M1.2.2. POVEĆANJE PROMETNE DOSTUPNOST I PROHODNOST REGIJE TE SMANJENJE TRANSPORTIH I KOMUNIKACIJSIH TROŠKOVA U GOSPORASTVU </t>
  </si>
  <si>
    <t xml:space="preserve">M1.2.3. POVEZIVANJE SEKTORA ISTRAŽIVANJA I RAZVOJA S PRIVATNIM SEKTOROM </t>
  </si>
  <si>
    <t>M1.2.4. STVARANJE POVOLJNE KLIME I UVJETA ZA IZRAVNA STRANA I DOMAĆA ULAGANJA</t>
  </si>
  <si>
    <t>P1.3. JAČANJE PODUZETNIČKE OKOLINE, POTICANJE RAZVOJA PODUZETNIŠTVA TE INTERNACIONALIZACIJA PODUZETNIŠTVA</t>
  </si>
  <si>
    <t xml:space="preserve">M1.3.2. PODRŠKA RAZVOJU PRIVATNOG SEKTORA </t>
  </si>
  <si>
    <t xml:space="preserve">M1.3.1. UMREŽAVANJE I INTERNACIONALIZACIJA PODUZETNIŠTVA </t>
  </si>
  <si>
    <t xml:space="preserve">M1.3.3. RAZVOJ I JAČANJE POTPORNE PODUZETNIČKE INFRASTRUKTURE </t>
  </si>
  <si>
    <t xml:space="preserve">C2 RAZVIJENI LJUDSKI RESURSI I POVEĆANA KVALITETA ŽIVOTA </t>
  </si>
  <si>
    <t xml:space="preserve">P2.1. USPOSTAVLJANJE DRUŠTVA ZNANJA ZA KREATIVNU REGIJU </t>
  </si>
  <si>
    <t xml:space="preserve">M2.1.1. RAZVOJ INOVATIVNE OKOLINE ZA KONKURENTNIJU REGIJU </t>
  </si>
  <si>
    <t xml:space="preserve">M2.1.2. POTICANJE CJELOŽIVOTNOG UČENJA </t>
  </si>
  <si>
    <t xml:space="preserve">P2.2. PODIZANJE RAZINE KVALITETE ŽIVOTA </t>
  </si>
  <si>
    <t xml:space="preserve">M2.1.3. POBOLJŠANJE UVJETA RADA, INFRASTRUKTURE I OPREME U ODGOJNOOBRAZOVNIM INSTITUCIJAMA </t>
  </si>
  <si>
    <t xml:space="preserve">M2.2.1. POTICANJE SOCIJALNOG UKLJUČIVANJA OSOBA U RIZIKU OD SIROMAŠTVA I SOCIJALNE ISKLJUČENOSTI </t>
  </si>
  <si>
    <t xml:space="preserve">M2.2.2. POTICANJE RAZVOJA KULTURNOG PROSTORA I PREPOZNATLJIVOSTI REGIJE </t>
  </si>
  <si>
    <t>M2.2.4. UČINKOVITE JAVNE USLUGE</t>
  </si>
  <si>
    <t xml:space="preserve">M2.2.5. RAZVOJ CIVILNOG DRUŠTVA I POTICANJE VOLONTERSTVA </t>
  </si>
  <si>
    <t xml:space="preserve">P2.3. POBOLJŠANJE PRISTUPA ZAPOŠLJAVANJU I ODRŽIVO TRŽIŠTE RADA </t>
  </si>
  <si>
    <t xml:space="preserve">M2.2.3. ZDRAVA REGIJA    </t>
  </si>
  <si>
    <t xml:space="preserve">M2.3.1. POTPORA SKUPINAMA U NEPOVOLJNOM POLOŽAJU NA TRŽIŠTU RADA </t>
  </si>
  <si>
    <t>M2.3.2. USKLAĐIVANJE POTREBA TRŽIŠTA RADA S OBRAZOVNIM SUSTAVOM TE POTICANJE MOBILNOSTI RADNE SNAGE</t>
  </si>
  <si>
    <t xml:space="preserve">P3.1. OČUVANJE OKOLIŠA </t>
  </si>
  <si>
    <t xml:space="preserve">M3.1.1. ZAŠTITA BIOLOŠKE I KRAJOBRAZNE RAZNOLIKOSTI </t>
  </si>
  <si>
    <t xml:space="preserve">M3.1.2. ODRŽIVO GOSPODARENJE OTPADOM </t>
  </si>
  <si>
    <t>M3.1.3. ODRŽIVO UPRAVLJANJE VODAMA</t>
  </si>
  <si>
    <t xml:space="preserve">M3.1.4. PODIZANJE KVALITETE TLA I ZRAKA </t>
  </si>
  <si>
    <t xml:space="preserve">M3.1.5. ODRŽIVO PROSTORNO PLANIRANJE </t>
  </si>
  <si>
    <t xml:space="preserve">C3 ZAŠTITA OKOLIŠA I UPRAVLJANJE ENERGIJOM  </t>
  </si>
  <si>
    <t xml:space="preserve">P3.2. UČIKOVITO UPRAVLJANJE ENERGIJOM </t>
  </si>
  <si>
    <t xml:space="preserve">M3.2.1. POTICANJE I PROMOVIRANJE ENERGETSKE UČINKOVITOSTI TE RACIONALNO KORIŠTENJE ENERGETSKIH RESURSA </t>
  </si>
  <si>
    <t xml:space="preserve">C4 RURALNI RAZVOJ </t>
  </si>
  <si>
    <t xml:space="preserve">M3.2.2. PROMOVIRANJE I POTICANJE KORIŠTENJA NOVIH I OBNOVLJIVIH IZVORA ENERGIJE </t>
  </si>
  <si>
    <t>P4.1. RURALNI RAZVOJ NA TEMELJU ODRŽIVIH OBLIKA POLJOPRIVREDE, ŠUMARSTVA I RURALNOG TURIZMA</t>
  </si>
  <si>
    <t xml:space="preserve">M4.1.1. USKLAĐIVANJE PROIZVODA I USLUGA S POTREBAMA TRŽIŠTA </t>
  </si>
  <si>
    <t xml:space="preserve">M4.1.3. OKRUPNJAVANJE POLJOPRIVREDNOG ZEMLJIŠTA </t>
  </si>
  <si>
    <t xml:space="preserve">M4.1.2. POTICANJE EKOLOŠKE POLJOPRIVREDE I REGIJE BEZ GENETSKI MODIFICIRANE PROIZVODNJE </t>
  </si>
  <si>
    <t>P4.2. RAZVOJ NOVIH TE OČUVANJE TRADICIONALNIH PROIZVODA, OBRTA I USLUGA</t>
  </si>
  <si>
    <t xml:space="preserve">M4.2.2. VALORIZACIJA I ZAŠTITA TRADICIONALNIH PROIZVODA, OBRTA I USLUGA </t>
  </si>
  <si>
    <t>M4.2.1. USPOSTAVA REGIONALNIH ROBNIH MARKI</t>
  </si>
  <si>
    <t xml:space="preserve">C5. TEHNIČKA POMOĆ </t>
  </si>
  <si>
    <t xml:space="preserve">P5.1. USPOSTAVLJANJE KLJUČNOG TIMA ZA PROVOĐENJE ŽUPANIJSKE RAZVOJNE STRATEGIJE </t>
  </si>
  <si>
    <t xml:space="preserve">M5.1.1. PRIPREMA, PROVOĐENJE, MONITORING I EVALUACIJA ŽUPANIJSKE RAZVOJNE STRATEGIJE </t>
  </si>
  <si>
    <t xml:space="preserve">P5.2. AKTIVNOSTI ZA POTPORU PRILIKOM IZRADE I PROVOĐENJA VISOKOKVALITETNIH PROJEKATA  USMJERENIH NA REZULTATE </t>
  </si>
  <si>
    <t xml:space="preserve">M5.2.1. IZRADA I EVALUACIJA STUDIJA I PROJEKTNIH PRIJEDLOGA </t>
  </si>
  <si>
    <t>M5.2.2. VIDLJIVOST I KOMUNIKACIJA</t>
  </si>
  <si>
    <t>1. Rast gospodarstva i zapošljavanja</t>
  </si>
  <si>
    <t>1.1. Jačanje konkurenstnosti gospodarstva</t>
  </si>
  <si>
    <t>1.1.1. Unapređenje poduzetničke potporne infrastrukture i jačanje aktivnosti poduzetništva</t>
  </si>
  <si>
    <t>1.1.2. Poticanje primjene inovativnih tehnologija u privatnom sektoru</t>
  </si>
  <si>
    <t>1.1.3. Povećanje zapošljivosti i unapređenje kvalitete (samo)zapošljavanja</t>
  </si>
  <si>
    <t>1.1.4. Umrežavanje gospodarskog i javnog sektora za razvoj poduzetništva</t>
  </si>
  <si>
    <t>1.1.5. Stvaranje poticajne poduzetničke klime i uvjeta za privlačenje investicija</t>
  </si>
  <si>
    <t>1.2. Unapređenje konkurentnosti poljoprivrednog sektora</t>
  </si>
  <si>
    <t>1.2.1. Uređenje poljoprivrednog zemljišta</t>
  </si>
  <si>
    <t>1.2.2. Poticanje ulaganja u poljoprivredna gospodarstva</t>
  </si>
  <si>
    <t>1.2.3. Poticanje ekološke proizvodnje</t>
  </si>
  <si>
    <t>1.2.4. Očuvanje tradicionalnih proizvoda, obrta i usluga</t>
  </si>
  <si>
    <t>1.2.5. Poticanje udruživanja i programa osposobljavanja u poljoprivredi</t>
  </si>
  <si>
    <t>1.3. Razvoj turističke destinacije</t>
  </si>
  <si>
    <t>1.3.1. Unapređenje konkurentnosti turističke ponude i destinacijske turističke infrastrukture</t>
  </si>
  <si>
    <t>1.3.2. jačanje međunarodne turističke prepoznatiljivosti</t>
  </si>
  <si>
    <t>1.3.3. Razvoj ljudskih resursa u turizmu</t>
  </si>
  <si>
    <t>2. Razvoj ljudskih potencijala i povećanje kvalitete života</t>
  </si>
  <si>
    <t>2.1. Jačanje ljudskih potencijala i razvoj sustava obrazovanja povezanog s potrebama gospodarstva</t>
  </si>
  <si>
    <t>2.1.1. Poboljšanje kvalitete sustava formalnog obrazovanja</t>
  </si>
  <si>
    <t>2.1.2. Razvoj i jačanje kvalitete formalnih, neformalnih i informalnih načina, metoda i alata učenja</t>
  </si>
  <si>
    <t>2.2. Unapređenje sustava zdravstva i socijalne skrbi i osiguranje socijalnog blagostanja</t>
  </si>
  <si>
    <t>2.2.1. Podizanje kvalitete usluga u sektoru zdravstva</t>
  </si>
  <si>
    <t>2.2.2. Promicanje i integracija ranjivih skupina u društvo i na tržište rada, te povećanje dostupnosti socijalnih usluga ranjivim skupinama</t>
  </si>
  <si>
    <t>2.3. Poboljšanje pristupa društvenim i javnim uslugama i aktivno jačanje uloge civilnog društva</t>
  </si>
  <si>
    <t>2.3.1. Sustavna podrška za implementaciju aktivizma zajednice i neformalne socijalne interakcije</t>
  </si>
  <si>
    <t>2.3.2. Unapređenje kvalitete i dostupnosti društvenih sadržaja</t>
  </si>
  <si>
    <t>2.3.3. Razvoj kulturnih i kreativnih djelatnosti</t>
  </si>
  <si>
    <t>2.3.4. Učinkovito upravljanje razvojem</t>
  </si>
  <si>
    <t>3. Održivi teritorijalni razvoj, upravljanje okolišem i prostorom</t>
  </si>
  <si>
    <t>3.1. Osiguranje i unapređenje osnovne regionalne i lokalne infrastrukture</t>
  </si>
  <si>
    <t>3.1.1. Povećanje prometne dostupnosti i učinkoviti javni prijevoz</t>
  </si>
  <si>
    <t>3.1.3. Poboljšani pristup i razvoj širokopojasne infrastrukture</t>
  </si>
  <si>
    <t>3.2. Osiguranje kvalitetnog sustava za civilnu zaštitu u prilagodbu klimatskim promjenama</t>
  </si>
  <si>
    <t>3.2.1. Unapređenje sustava za civilnu zaštitu i spašavanje</t>
  </si>
  <si>
    <t>3.2.2. Jačanje infrastrukture za zaštitu i spašavanje</t>
  </si>
  <si>
    <t>3.3. Održivo upravljanje okolišem, prirodnim resursima i prostorom</t>
  </si>
  <si>
    <t>3.3.1. Očuvanje prirodne baštine i biološke i krajobrazne raznolikosti</t>
  </si>
  <si>
    <t>3.3.2. Održivo upravljanje prirodnim resursima</t>
  </si>
  <si>
    <t>3.3.3. Unapređenje sustava planiranja i upravljanja prostorom</t>
  </si>
  <si>
    <t>3.3.4. Poticanje energetske učinkovitosti i korištenje OIE</t>
  </si>
  <si>
    <t>3.3.5. Uređenje sustava gospodarenja otpadom</t>
  </si>
  <si>
    <t>PROGRAM RAZVOJA OBRTNIŠTVA, PODUZETNIŠTVA I TURIZMA</t>
  </si>
  <si>
    <t>PROGRAM UREĐENJE PROMETNICA</t>
  </si>
  <si>
    <t>A113001</t>
  </si>
  <si>
    <t>Komunalno uređenje romskih naselja</t>
  </si>
  <si>
    <t>T113001</t>
  </si>
  <si>
    <t>Rekonstrukcija i održavanje prometnica</t>
  </si>
  <si>
    <t>PROGRAMI EUROPSKIH POSLOVA</t>
  </si>
  <si>
    <t>T114028</t>
  </si>
  <si>
    <t>Razvoj prometne infrastrukture</t>
  </si>
  <si>
    <t>T116001</t>
  </si>
  <si>
    <t>Regresiranje kamata za poduzetničke kredite</t>
  </si>
  <si>
    <t>T116004</t>
  </si>
  <si>
    <t>Programi razvoja gospodarstva</t>
  </si>
  <si>
    <t>JAVNE POTREBE U OBRAZOVANJU IZNAD ZAKONSKOG STANDARDA</t>
  </si>
  <si>
    <t>01502 01503</t>
  </si>
  <si>
    <t>RURALNI RAZVOJ</t>
  </si>
  <si>
    <t>A117205</t>
  </si>
  <si>
    <t>Poticanje cjeloživotnog učenja</t>
  </si>
  <si>
    <t>A121016</t>
  </si>
  <si>
    <t>Programi u školstvu iznad zakonskog standarda</t>
  </si>
  <si>
    <t>A121020</t>
  </si>
  <si>
    <t>Cjelodnevni boravak učenika</t>
  </si>
  <si>
    <t>01501 01502 01503</t>
  </si>
  <si>
    <t>ŽUPANIJSKA DODATNA KAPITALNA ULAGANJA U OBRAZOVANJU</t>
  </si>
  <si>
    <t>K122001</t>
  </si>
  <si>
    <t>ZAKONSKI STANDARD JAVNIH USTANOVA OŠ</t>
  </si>
  <si>
    <t>K123001</t>
  </si>
  <si>
    <t>ZAKONSKI STANDARD JAVNIH USTANOVA SŠ</t>
  </si>
  <si>
    <t>K124001</t>
  </si>
  <si>
    <t>JAVNE USTANOVE U ZDRAVSTVU</t>
  </si>
  <si>
    <t>K132001</t>
  </si>
  <si>
    <t>Investicijsko ulaganje-izgradnja objekata, nabava opreme</t>
  </si>
  <si>
    <t>NAKNADE I POMOĆI UČENICIMA I STUDENTIMA</t>
  </si>
  <si>
    <t>Stipendije, školarine i krediti</t>
  </si>
  <si>
    <t>A120003</t>
  </si>
  <si>
    <t xml:space="preserve">Pomoć za prijevoz učenika srednjih škola i studenata </t>
  </si>
  <si>
    <t>A121019</t>
  </si>
  <si>
    <t>Prehrana učenika</t>
  </si>
  <si>
    <t>T114017</t>
  </si>
  <si>
    <t>Asistenti u nastavi</t>
  </si>
  <si>
    <t>PROGRAMI U KULTURI</t>
  </si>
  <si>
    <t>A125001</t>
  </si>
  <si>
    <t>A125002</t>
  </si>
  <si>
    <t>A125003</t>
  </si>
  <si>
    <t>A125004</t>
  </si>
  <si>
    <t>A125005</t>
  </si>
  <si>
    <t>A125013</t>
  </si>
  <si>
    <t>A125014</t>
  </si>
  <si>
    <t>Muzejska djelatnost</t>
  </si>
  <si>
    <t>Knjižničarska djelatnost</t>
  </si>
  <si>
    <t>Kazališna djelatnost</t>
  </si>
  <si>
    <t>Arhivska djelatnost</t>
  </si>
  <si>
    <t>Savez kulturno umjetničkih društava</t>
  </si>
  <si>
    <t>Programi ustanova u kulturi</t>
  </si>
  <si>
    <t>Programi udruga u kulturi</t>
  </si>
  <si>
    <t>AKTIVNOSTI IZ NADLEŽNOSTI ODJELA</t>
  </si>
  <si>
    <t>Dvorac Šaulovec</t>
  </si>
  <si>
    <t>T114027</t>
  </si>
  <si>
    <t>Poboljšanje pristupa primarnoj zdravstvenoj zaštiti u Varaždinskoj županiji</t>
  </si>
  <si>
    <t>PROGRAMI U ZDRAVSTVU-ZAKONSKA OBVEZA</t>
  </si>
  <si>
    <t>A128001</t>
  </si>
  <si>
    <t>A128002</t>
  </si>
  <si>
    <t>A128004</t>
  </si>
  <si>
    <t>A128005</t>
  </si>
  <si>
    <t>A128007</t>
  </si>
  <si>
    <t>Mrtvozorstvo-izvan zdravstvenih ustanova</t>
  </si>
  <si>
    <t>Povjerenstvo za zaštitu prava pacijenata</t>
  </si>
  <si>
    <t>Savjet za zdravlje</t>
  </si>
  <si>
    <t>PROGRAMI U ZDRAVSTVENOJ ZAŠTITI IZNAD ZAKONSKOG STANDARDA</t>
  </si>
  <si>
    <t>A129003</t>
  </si>
  <si>
    <t>A129004</t>
  </si>
  <si>
    <t>A129005</t>
  </si>
  <si>
    <t>A129006</t>
  </si>
  <si>
    <t>A129008</t>
  </si>
  <si>
    <t>A129009</t>
  </si>
  <si>
    <t>A129011</t>
  </si>
  <si>
    <t>K129003</t>
  </si>
  <si>
    <t>Stomatološka preventiva i dežurstvo</t>
  </si>
  <si>
    <t>Prevencija ovisnosti</t>
  </si>
  <si>
    <t>Sektorske ambulante</t>
  </si>
  <si>
    <t>Program suzbijanja ambrozije</t>
  </si>
  <si>
    <t>Nabava opreme i dodatna ulaganja u zdravstvene objekte</t>
  </si>
  <si>
    <t>Program "Zdrava županija"</t>
  </si>
  <si>
    <t>Palijativna skrb</t>
  </si>
  <si>
    <t>Izgradnje centralnog operacijskog bloka OBV</t>
  </si>
  <si>
    <t>K132002</t>
  </si>
  <si>
    <t>Informatizacija</t>
  </si>
  <si>
    <t>T132001</t>
  </si>
  <si>
    <t>Investicijsko i tekuće održavanje objekata i opreme</t>
  </si>
  <si>
    <t>SPORT I REKREACIJA</t>
  </si>
  <si>
    <t>A127001</t>
  </si>
  <si>
    <t>A127002</t>
  </si>
  <si>
    <t>A127008</t>
  </si>
  <si>
    <t>Školski sportski savez Varaždinske županije</t>
  </si>
  <si>
    <t>Savez sportova Varaždinske županije</t>
  </si>
  <si>
    <t>Programi udruga iz područja sporta</t>
  </si>
  <si>
    <t>SOCIJALNA SKRB-ZAKONSKI STANDARD</t>
  </si>
  <si>
    <t>A130101</t>
  </si>
  <si>
    <t>A130102</t>
  </si>
  <si>
    <t>A130103</t>
  </si>
  <si>
    <t>Društvo Crvenog križa Varaždinske županije</t>
  </si>
  <si>
    <t>Socijalni planovi i radna tijela</t>
  </si>
  <si>
    <t>Dom za žrtve obiteljskog nasilja Utočište Sveti Nikola Varaždin</t>
  </si>
  <si>
    <t>SOCIJALNA SKRB-IZNADZAKONSKI STANDARD</t>
  </si>
  <si>
    <t>A130201</t>
  </si>
  <si>
    <t>A130203</t>
  </si>
  <si>
    <t>A130204</t>
  </si>
  <si>
    <t>A130205</t>
  </si>
  <si>
    <t>Programi pomoći osobama treće životne dobi</t>
  </si>
  <si>
    <t>Udruge-programi iz područja zdravstvene i socijalne skrbi</t>
  </si>
  <si>
    <t>Socijalne pomoći</t>
  </si>
  <si>
    <t>Programi pomoći OSI i teže zaposlivih osoba</t>
  </si>
  <si>
    <t>A131001</t>
  </si>
  <si>
    <t>Pomoć za ogrjev-preko proračuna JLS</t>
  </si>
  <si>
    <t>POMOĆ ZA OGRJEV-MINIMALNI ZAKONSKI STANDARD</t>
  </si>
  <si>
    <t>CENTRI ZA SOCIJALNU SKRB-DECENTRALIZACIJA</t>
  </si>
  <si>
    <t>A133001</t>
  </si>
  <si>
    <t>Stručno i administrativno osoblje</t>
  </si>
  <si>
    <t>DOM ZA STARIJE I NEMOĆNE OSOBE</t>
  </si>
  <si>
    <t>A134001</t>
  </si>
  <si>
    <t>K134001</t>
  </si>
  <si>
    <t>Održavanje objekata</t>
  </si>
  <si>
    <t>JAVNI RED I SIGURNOST</t>
  </si>
  <si>
    <t>A116603</t>
  </si>
  <si>
    <t>A116604</t>
  </si>
  <si>
    <t>A116605</t>
  </si>
  <si>
    <t>A116606</t>
  </si>
  <si>
    <t>Vatrogasna zajednica Varaždinske županije-suf. redovne aktivnosti</t>
  </si>
  <si>
    <t>Sufinanciranje aktivnosti civilne zaštite</t>
  </si>
  <si>
    <t>Financiranje aktivnosti obrane i sigurnosti</t>
  </si>
  <si>
    <t>Savjet za sigurnost prometa Varaždinske županije</t>
  </si>
  <si>
    <t>Vatrogasna oprema</t>
  </si>
  <si>
    <t>T114031</t>
  </si>
  <si>
    <t>SOLICRIS-Solidarnost u prevenciji kriznih situacija i umrežavanje JLS-a i građana u dinamičkoj Europi</t>
  </si>
  <si>
    <t>CIVILNO DRUŠTVO</t>
  </si>
  <si>
    <t>T114024</t>
  </si>
  <si>
    <t>T114033</t>
  </si>
  <si>
    <t>Lokalne inicijative za poticanje zapošljavanja u Varaždinskoj županiji-LEPEZA VŽ</t>
  </si>
  <si>
    <t>PROGRAM ZAŠTITE OKOLIŠA</t>
  </si>
  <si>
    <t>A109011</t>
  </si>
  <si>
    <t>Sklonište za životinje "Spas"</t>
  </si>
  <si>
    <t>A109015</t>
  </si>
  <si>
    <t>Zakonske obveze u zaštiti okoliša</t>
  </si>
  <si>
    <t>A109017</t>
  </si>
  <si>
    <t>Udruge iz područja zaštite prirode i okoliša</t>
  </si>
  <si>
    <t>PROGRAM ZBRINJAVANJA OTPADA</t>
  </si>
  <si>
    <t>A108001</t>
  </si>
  <si>
    <t xml:space="preserve">Monitoring i održavanje odlagališta otpada </t>
  </si>
  <si>
    <t>PROGRAM ENERGETIKE</t>
  </si>
  <si>
    <t>A112001</t>
  </si>
  <si>
    <t>Energetska učinkovitost Varaždinske županije</t>
  </si>
  <si>
    <t>K114002</t>
  </si>
  <si>
    <t>-</t>
  </si>
  <si>
    <t>EnU projekti na županijskim objektima</t>
  </si>
  <si>
    <t>POTPORA POLJOPRIVREDI</t>
  </si>
  <si>
    <t>A117101</t>
  </si>
  <si>
    <t>A117102</t>
  </si>
  <si>
    <t>A117103</t>
  </si>
  <si>
    <t>A117104</t>
  </si>
  <si>
    <t>Aktivnosti vezane uz elementarne nepogode</t>
  </si>
  <si>
    <t>Razvojni poticaji u lovnom gospodarstvu</t>
  </si>
  <si>
    <t>Regresiranje kamata za poljoprivredne kredite</t>
  </si>
  <si>
    <t>Poticanje poljoprivredne proizvodnje</t>
  </si>
  <si>
    <t>T117101</t>
  </si>
  <si>
    <t>A117203</t>
  </si>
  <si>
    <t>Valorizacija i zaštita tradicionalnih proizvoda, obrta i usluga</t>
  </si>
  <si>
    <t>A117209</t>
  </si>
  <si>
    <t>A117210</t>
  </si>
  <si>
    <t>Varaždinsko bučino ulje</t>
  </si>
  <si>
    <t>AKTIVNOSTI IZDJELOKRUGA IZVRŠNOG TIJELA</t>
  </si>
  <si>
    <t>A102002</t>
  </si>
  <si>
    <t>Udruge od općeg značaja</t>
  </si>
  <si>
    <t>A102003</t>
  </si>
  <si>
    <t>T107002</t>
  </si>
  <si>
    <t>Moderna javna uprava</t>
  </si>
  <si>
    <t>OPREMANJE I INFORMATIZACIJA UPRAVNIH ODJELA</t>
  </si>
  <si>
    <t>A136004</t>
  </si>
  <si>
    <t>A136005</t>
  </si>
  <si>
    <t>Održavanje informatičkog sustava</t>
  </si>
  <si>
    <t>Održavanje sustava upravljanja kvalitetom (ISO)</t>
  </si>
  <si>
    <t>T114030</t>
  </si>
  <si>
    <t>Osiguranje prehrane učenika</t>
  </si>
  <si>
    <t>A121005</t>
  </si>
  <si>
    <t>Zajednica tehničke kulture</t>
  </si>
  <si>
    <t>A121013</t>
  </si>
  <si>
    <t>Programi u visokoškolstvu</t>
  </si>
  <si>
    <t>A121014</t>
  </si>
  <si>
    <t>Programi udruga u obrazovanju</t>
  </si>
  <si>
    <t>A121017</t>
  </si>
  <si>
    <t>Programi znanstvenih ustanova</t>
  </si>
  <si>
    <t>A121018</t>
  </si>
  <si>
    <t>Programi u predškolskom odgoju</t>
  </si>
  <si>
    <t>A121021</t>
  </si>
  <si>
    <t>Program Europskog centra za darovite Varaždinske županije</t>
  </si>
  <si>
    <t>A123002</t>
  </si>
  <si>
    <t>Prijevoz učenika</t>
  </si>
  <si>
    <t>T124001</t>
  </si>
  <si>
    <t>Investicijsko održavanje školskih objekata i opreme</t>
  </si>
  <si>
    <t>A124002</t>
  </si>
  <si>
    <t>Smještaj učenika u učeničkim domovima</t>
  </si>
  <si>
    <t>A120001</t>
  </si>
  <si>
    <t>Polazne vrijednosti</t>
  </si>
  <si>
    <t>T116002</t>
  </si>
  <si>
    <t>Skupština europskih regija (SER)</t>
  </si>
  <si>
    <t>A114001</t>
  </si>
  <si>
    <t>Broj robnih marki poljoprivrednih proizvoda s područja Varaždinske županije</t>
  </si>
  <si>
    <t>Povećanje broja OPG-a, nositelja robne marke na području Varaždinske županije</t>
  </si>
  <si>
    <t>Broj korisnika potpore za povećanje, okrupnjavanje i uređenje poljoprivrednog zemljišta na području Varaždinske Županije</t>
  </si>
  <si>
    <t>Broj analiziranih uzoraka tla na području Varaždinske županije</t>
  </si>
  <si>
    <t>Broj korisnika potpore za ulaganja u podizanje trajnih nasada, nabavu i postavljanje sustava za navodnjavanje, usklađivanje proizvoda i usluga s potrebama tržišta, nabavu novih ili modernizaciju postojećih plastenika ili staklenika</t>
  </si>
  <si>
    <t>Broj sudionika organiziranih seminara i radionica o mogućnostima i prednostima bavljenja ekološkom proizvodnjom</t>
  </si>
  <si>
    <t>Povećanje broja OPG-a registriranih kao eko proizvođača na području Varaždinske županije</t>
  </si>
  <si>
    <t>Broj novih poljoprivrednih udruga/zadruga na području Varaždinske županije</t>
  </si>
  <si>
    <t>Broj sudionika programa osposobljavanja za rad na poljoprivredi i gospodarstvu</t>
  </si>
  <si>
    <t>Broj osoba koje su pokrenule vlastito poslovanje korištenjem mjere "Potpora za samozapošljavanje"</t>
  </si>
  <si>
    <t xml:space="preserve">Povećanje broja projekta unapređenja turističke ponude i infrastrukture </t>
  </si>
  <si>
    <t>Povećanje broja projekta promocije turističke ponude na međunarodnom tržištu</t>
  </si>
  <si>
    <t>Povećanje vrijednosti ulaganja u razvoj turizma kroz razvoj TZ županije</t>
  </si>
  <si>
    <t>Povećanje broja kućanstava s brzinom pristupa internetu od najmanje 30 Mbit/s</t>
  </si>
  <si>
    <t>Povećanje broja kućanstava s brzinom pristupa internetu od 100 Mbit/s</t>
  </si>
  <si>
    <t>Postotak povećanja izdvajanja u proračunu Županije za provedbu programa  civilne zaštite i spašavanja</t>
  </si>
  <si>
    <t>Broj izmijenjene i dopunjene prostorno-planske dokumentacije JL(R)S-a  na području Županije</t>
  </si>
  <si>
    <t>R.br.</t>
  </si>
  <si>
    <t>Naziv cilja /prioriteta/mjere</t>
  </si>
  <si>
    <t>Naziv</t>
  </si>
  <si>
    <t xml:space="preserve">Definicija </t>
  </si>
  <si>
    <t>Mjerilo (jedinica)</t>
  </si>
  <si>
    <t>Ciljana vrijednost (n+2)</t>
  </si>
  <si>
    <t xml:space="preserve"> 1.</t>
  </si>
  <si>
    <t>Rast gospodarstva i zapošljavanja</t>
  </si>
  <si>
    <t>Indeks ukupne konkurentnosti</t>
  </si>
  <si>
    <t>Ukupan regionalni indeks konkurentnosti (RIK)</t>
  </si>
  <si>
    <t>Rang</t>
  </si>
  <si>
    <t>Bruto domaći proizvod</t>
  </si>
  <si>
    <t>Kretanje ostvarenog BDP -a (po stanovniku) na području Županije</t>
  </si>
  <si>
    <t xml:space="preserve">Broj zaposlenih </t>
  </si>
  <si>
    <t>Kretanje ukupnog broja zaposlenih na području Županije</t>
  </si>
  <si>
    <t xml:space="preserve"> 1.1.</t>
  </si>
  <si>
    <t>Jačanje konkurentnosti gospodarstva</t>
  </si>
  <si>
    <t>Produktivnost rada</t>
  </si>
  <si>
    <t>Omjer BDP-a županije i broja zaposlenih koji pokazuje gospodarski rast</t>
  </si>
  <si>
    <t>Iznos (kn)</t>
  </si>
  <si>
    <t xml:space="preserve">Tehnološki razvoj </t>
  </si>
  <si>
    <t>Tehnološki razvoj temeljem vlastitih istraživanja kao perceptivni indikator</t>
  </si>
  <si>
    <t xml:space="preserve"> 1.1.1</t>
  </si>
  <si>
    <t xml:space="preserve">Unapređenje poduzetničke potporne infrastrukture i jačanje aktivnosti </t>
  </si>
  <si>
    <t>Korisnici tehnološkog parka</t>
  </si>
  <si>
    <t>Osnaživanje istraživačke, razvojne, inovacijske infrastrukture s ciljem povećanja broja korisnika (tvrtki) tehnološkog parka</t>
  </si>
  <si>
    <t>Broj</t>
  </si>
  <si>
    <t>Poduzetnički krediti i garancije</t>
  </si>
  <si>
    <t>Osiguravanje potpora za stvaranje povoljnih uvjeta za ulaganja u poslovanje i razvoj malog i srednjeg poduzetništva i drugih poslovnih subjekata kroz povećanje broja novo odobrenih kredita i garancija po poduzetničkim kreditima</t>
  </si>
  <si>
    <t>1.1.2.</t>
  </si>
  <si>
    <t>Poticanje primjene inovativnih tehnologija i tehnika u privatnom sektoru</t>
  </si>
  <si>
    <t>Zaposleni u MSP po stanovniku</t>
  </si>
  <si>
    <t>Omogućavanje povoljnog okruženja za osnutak i razvoj poduzeća za povećanje broja zaposlenih u MSP po stanovniku u odnosu na ostale županije u RH</t>
  </si>
  <si>
    <t>Povećanje vrijednosti ulaganja u istraživanje i razvoj za povećanje konkurentnosti Županije</t>
  </si>
  <si>
    <t>Priznati patenti</t>
  </si>
  <si>
    <t>Povećanje inovacijskog potencijala kroz povećanje broja priznatih patenata</t>
  </si>
  <si>
    <t xml:space="preserve">1.1.3. </t>
  </si>
  <si>
    <t>Doprinos uključivanju na tržište rada kroz samozapošljavanje</t>
  </si>
  <si>
    <t xml:space="preserve">1.1.4. </t>
  </si>
  <si>
    <t>Umrežavanje gospodarskog, civilnog i javnog sektora za razvoj poduzetništva</t>
  </si>
  <si>
    <t>Klasteri i ostali oblici udruživanja</t>
  </si>
  <si>
    <t>Članovi klastera</t>
  </si>
  <si>
    <t>Broj članova klastera koji rade na zajedničkom razvoju internacionalizaciji i zajedničkom povezivanju</t>
  </si>
  <si>
    <t xml:space="preserve">1.1.5. </t>
  </si>
  <si>
    <t>Stvaranje povoljne klime i uvjeta za privlačenje investicija</t>
  </si>
  <si>
    <t>Kretanje izravnih stranih ulaganja prema NKD - u</t>
  </si>
  <si>
    <t>Rast izravnih stranih ulaganja koji  pridonosi stvaranju novih radnih mjesta i novih gospodarskih sektora</t>
  </si>
  <si>
    <t>Kretanje ostvarenih investicija u novu dugotrajnu imovinu</t>
  </si>
  <si>
    <t>Jačanje konkurentnosti gospodarstva primjenom novih tehnologija i naprednih materijala</t>
  </si>
  <si>
    <t xml:space="preserve"> 1.2.</t>
  </si>
  <si>
    <t>Unapređenje konkurentnosti poljoprivrednog sektora</t>
  </si>
  <si>
    <t>Površina korištenog poljoprivrednog zemljišta</t>
  </si>
  <si>
    <t>Povećanje površina korištenog poljoprivrednog zemljišta prijavljenih u ARKOD</t>
  </si>
  <si>
    <t>ha</t>
  </si>
  <si>
    <t>1.2.1.</t>
  </si>
  <si>
    <t>Uređenje poljoprivrednog zemljišta</t>
  </si>
  <si>
    <t>Korisnici potpore za povećanje, okrupnjavanje i uređenje poljoprivrednog zemljišta</t>
  </si>
  <si>
    <t xml:space="preserve">Analiza tla </t>
  </si>
  <si>
    <t>1.2.2.</t>
  </si>
  <si>
    <t>Poticanje ulaganja u poljoprivredna gospodarstva</t>
  </si>
  <si>
    <t>Korisnici potpore za ulaganja u poljoprivredna gospodarstva</t>
  </si>
  <si>
    <t>1.2.3.</t>
  </si>
  <si>
    <t>Poticanje ekološke proizvodnje</t>
  </si>
  <si>
    <t>Sudionici edukacija</t>
  </si>
  <si>
    <t>Eko-OPG</t>
  </si>
  <si>
    <t>1.2.4.</t>
  </si>
  <si>
    <t>Očuvanje tradicionalnih proizvoda, obrta i usluga</t>
  </si>
  <si>
    <t>OPG</t>
  </si>
  <si>
    <t>Robna marka</t>
  </si>
  <si>
    <t>1.2.5.</t>
  </si>
  <si>
    <t>Poticanje udruživanja i programa osposobljavanja u poljoprivredi</t>
  </si>
  <si>
    <t>Poljoprivredna udruženja</t>
  </si>
  <si>
    <t>Sudionici programa osposobljavanja</t>
  </si>
  <si>
    <t xml:space="preserve"> 1.3.</t>
  </si>
  <si>
    <t>Razvoj turističke destinacije</t>
  </si>
  <si>
    <t>Turistički dolasci</t>
  </si>
  <si>
    <t>Povećanje broja dolazaka uslijed poboljšanja turističke ponude i jačanja turističke prepoznatljivosti</t>
  </si>
  <si>
    <t>Turistička noćenja</t>
  </si>
  <si>
    <t>Povećanje broja noćenja uslijed poboljšanja turističke infrastrukture i turističke ponude na području Županije</t>
  </si>
  <si>
    <t>1.3.1.</t>
  </si>
  <si>
    <t>Unapređenje konkurentnosti turističke ponude i destinacijske turističke infrastrukture</t>
  </si>
  <si>
    <t>Projekti poticanja razvoja turizma</t>
  </si>
  <si>
    <t>1.3.2.</t>
  </si>
  <si>
    <t>Jačanje međunarodne turističke prepoznatljivosti</t>
  </si>
  <si>
    <t>Projekti za promociju turističke ponude</t>
  </si>
  <si>
    <t>1.3.3.</t>
  </si>
  <si>
    <t>Razvoj ljudskih resursa u turizmu</t>
  </si>
  <si>
    <t>Ulaganje Županije u razvoj turizma</t>
  </si>
  <si>
    <t>Postotak</t>
  </si>
  <si>
    <t xml:space="preserve">2. </t>
  </si>
  <si>
    <t xml:space="preserve">Razvoj ljudskih potencijala i povećanje kvalitete života </t>
  </si>
  <si>
    <t>Udio  visokoobrazovanih stanovnika u populaciji</t>
  </si>
  <si>
    <t>Povećanje udjela osoba sa završenim stupnjem u populaciji 25-64 godina visokog obrazovanja prema RIK</t>
  </si>
  <si>
    <t>%</t>
  </si>
  <si>
    <t>Doktori medicine</t>
  </si>
  <si>
    <t>Povećanje broja doktora medicine per capita, na 10.000 stanovnika</t>
  </si>
  <si>
    <t>broj</t>
  </si>
  <si>
    <t xml:space="preserve"> 2.1.</t>
  </si>
  <si>
    <t>Jačanje ljudskih potencijala i razvoj sustava obrazovanja povezanog s potrebama gospodarstva</t>
  </si>
  <si>
    <t>Kvaliteta javnih škola</t>
  </si>
  <si>
    <t>Povećanje kvalitete javnih škola u odnosu na druge županije RH</t>
  </si>
  <si>
    <t>2.1.1.</t>
  </si>
  <si>
    <t>Poboljšanje kvalitete sustava formalnog obrazovanja</t>
  </si>
  <si>
    <t>Projekti obnove/izgradnje i opremanja odgojno-obrazovnih objekata</t>
  </si>
  <si>
    <t>Broj obnovljenih/izgrađenih i opremljenih vrtića, osnovnih i srednjih škola i visokoobrazovnih ustanova</t>
  </si>
  <si>
    <t>Modernizacija obrazovnih programa</t>
  </si>
  <si>
    <t>Broj novih ili moderniziranih programa koje su škole razvile u okviru projekta i/ili uvele u kurikulume</t>
  </si>
  <si>
    <t>Upisani studenti</t>
  </si>
  <si>
    <t>Broj upisanih studenata u odnosu na druge županije RH</t>
  </si>
  <si>
    <t>2.1.2.</t>
  </si>
  <si>
    <t>Razvoj i jačanje kvalitete formalnih, neformalnih i informalnih načina, metoda i alata učenja</t>
  </si>
  <si>
    <t>Programi cjeloživotnog učenja</t>
  </si>
  <si>
    <t>Broj novih ili moderniziranih programa koje su obrazovne ustanove razvile u okviru projekta i/ili uvele u svoje programe za cjeloživotno učenje</t>
  </si>
  <si>
    <t>Ulaganje poduzeća u obrazovanje i razvoj zaposlenika</t>
  </si>
  <si>
    <t>Zadržavanje visoke pozicije (1. mjesto u 2013.) prema rangu RIK-a</t>
  </si>
  <si>
    <t xml:space="preserve"> 2.2.</t>
  </si>
  <si>
    <t>Unaprjeđenje sustava zdravstva i socijalne skrbi i osiguranje socijalnog blagostanja</t>
  </si>
  <si>
    <t>Obuhvaćenost stanovništva  s pomoći za uzdržavanje</t>
  </si>
  <si>
    <t>Smanjenje stanovništva obuhvaćenih s pomoći za uzdržavanje</t>
  </si>
  <si>
    <t>2.2.1.</t>
  </si>
  <si>
    <t xml:space="preserve">Podizanje kvalitete usluga u sektoru zdravstva </t>
  </si>
  <si>
    <t>Izgradnja i obnova objekata u zdravstvu</t>
  </si>
  <si>
    <t>Povećanje broja projekata za obnovu, izgradnju i opremanje objekata u zdravstvu s ciljem modernizacije i povećanja kapaciteta za pružanje visokokvalitetnih zdravstvenih usluga</t>
  </si>
  <si>
    <t xml:space="preserve">Stanovništvo obuhvaćeno programima ranog otkrivanja bolesti </t>
  </si>
  <si>
    <t>Postotak povećanja populacije uključeno u preventivne programe Županije (nacionalni program MAMMA/rak debelog crijeva)</t>
  </si>
  <si>
    <t>2.2.2.</t>
  </si>
  <si>
    <t>Promicanje i integracija ranjivih skupina u društvo i na tržište rada te povećanje dostupnosti socijalnih usluga ranjivim skupinama </t>
  </si>
  <si>
    <t>Korisnici uključeni u projekte za pomoći u kući</t>
  </si>
  <si>
    <t>Povećanje broja korisnika na projektima za pomoć u kući</t>
  </si>
  <si>
    <t>Korisnici institucionalnih oblika skrbi</t>
  </si>
  <si>
    <t xml:space="preserve">Postotak smanjenja broja korisnika u institucionalnoj skrbi  kao podrška deinstitucionalizaciji </t>
  </si>
  <si>
    <t xml:space="preserve">Poticajne mjere za zapošljavanje socijalno ugroženih skupina </t>
  </si>
  <si>
    <t>Povećanje proja provedenih poticajnih mjera za zapošljavanje socijalno ugroženih skupina</t>
  </si>
  <si>
    <t xml:space="preserve"> 2.3.</t>
  </si>
  <si>
    <t>Poboljšanje pristupa društvenim i javnim uslugama i aktivno jačanje uloge civilnog društva </t>
  </si>
  <si>
    <t>2.3.1.</t>
  </si>
  <si>
    <t>Sustavna podrška za implementaciju (kvalitetnog) aktivizma zajednice i neformalne socijalne interakcije</t>
  </si>
  <si>
    <t>Članovi civilnih organizacija uključenih u kreiranje lokalnih politika i donošenja odluka</t>
  </si>
  <si>
    <t>Postotak povećanja broja članova OCD-a u savjetodavnim tijelima Županije</t>
  </si>
  <si>
    <t xml:space="preserve">Potpora OCD za sufinanciranje i predfinanciranje projekata </t>
  </si>
  <si>
    <t xml:space="preserve">Postotak povećanja sredstava za sufinanciranje projekata OCD-ima </t>
  </si>
  <si>
    <t>2.3.2.</t>
  </si>
  <si>
    <t>Unapređenje kvalitete i dostupnosti društvenih sadržaja</t>
  </si>
  <si>
    <t>Objekti za društveni razvoj zajednice</t>
  </si>
  <si>
    <t>Povećana ulaganja u infrastrukturu za društveni razvoj zajednice u ruralnim područjima</t>
  </si>
  <si>
    <t>2.3.3.</t>
  </si>
  <si>
    <t>Razvoj kulturnih i kreativnih djelatnosti</t>
  </si>
  <si>
    <t>Projekti upravljanja kulturom i kulturnom baštinom</t>
  </si>
  <si>
    <t xml:space="preserve">Broj provedenih projekata zaštite, valorizacije i upravljanja kulturnom baštinom, obnove/izgradnje kulturne infrastrukture i uređenja objekata za prezentaciju tradicijske kulture i običaja </t>
  </si>
  <si>
    <t>2.3.4.</t>
  </si>
  <si>
    <t>Učinkovito upravljanje razvojem</t>
  </si>
  <si>
    <t>Županijski strateški projekti</t>
  </si>
  <si>
    <t>Broj županijskih strateških projekata u provedbi u svrhu efektivnog korištenja sredstava EU</t>
  </si>
  <si>
    <t>Educirani djelatnici javnog sektora</t>
  </si>
  <si>
    <t>Povećanje broja osoba koje sudjeluju u edukativnim aktivnostima o EU fondovima u organizaciji Županije i AZRA-e</t>
  </si>
  <si>
    <t xml:space="preserve">3. </t>
  </si>
  <si>
    <t>Održivi teritorijalni razvoj, upravljanje okolišem i prostorom</t>
  </si>
  <si>
    <t xml:space="preserve">Ulaganja u zaštitu okoliša </t>
  </si>
  <si>
    <t>Kretanje ulaganja u zaštitu okoliša po sastavnicama okoliša</t>
  </si>
  <si>
    <t>Fizička infrastruktura</t>
  </si>
  <si>
    <t>Razvijenost opće infrastrukture prema regionalnom indeksu konkurentnosti</t>
  </si>
  <si>
    <t>Rang prema drugim županijama</t>
  </si>
  <si>
    <t> 1</t>
  </si>
  <si>
    <t>Udio ispuštanja CO2</t>
  </si>
  <si>
    <t>Praćenje kretanja ispuštanja CO2 u zrak</t>
  </si>
  <si>
    <t>3.1.</t>
  </si>
  <si>
    <t>Osiguranje i unaprjeđenje osnovne regionalne i lokalne infrastrukture</t>
  </si>
  <si>
    <t>Cestovne prometne nesreće</t>
  </si>
  <si>
    <t xml:space="preserve">Postotak smanjenja broja cestovnih prometnih nesreća </t>
  </si>
  <si>
    <t>Prosječni gubitak vode u sustavima vodoopskrbe</t>
  </si>
  <si>
    <t>Smanjenje gubitaka vode u vodoopskrbnim sustavima</t>
  </si>
  <si>
    <t>3.1.1.</t>
  </si>
  <si>
    <t>Povećanje prometne dostupnosti i učinkoviti javni prijevoz</t>
  </si>
  <si>
    <t>Izgrađene i/ili modernizirane županijske i lokalne ceste</t>
  </si>
  <si>
    <t>Postotak povećanja dužine izgrađenih i/ili moderniziranih cesta</t>
  </si>
  <si>
    <t>Prometna rješenja za sigurnost na prometnicama</t>
  </si>
  <si>
    <t xml:space="preserve">Postotak povećanja ulaganja u prometna rješenja </t>
  </si>
  <si>
    <t>3.1.2.</t>
  </si>
  <si>
    <t>Modernizacija i izgradnja komunalne infrastrukture</t>
  </si>
  <si>
    <t>Prosječna priključenost stanovništva na sustav odvodnje</t>
  </si>
  <si>
    <t>Povećanje postotka stanovništva priključenih na sustav odvodnje</t>
  </si>
  <si>
    <t>Prosječna priključenost stanovništva na sustave vodoopskrbe</t>
  </si>
  <si>
    <t>Povećanje postotka stanovništva priključenih na sustave vodoopskrbe</t>
  </si>
  <si>
    <t>3.1.3.</t>
  </si>
  <si>
    <t>Poboljšani pristup i razvoj širokopojasne infrastrukture</t>
  </si>
  <si>
    <t>Kućanstva s brzinom pristupa internetu od najmanje 30 Mbit/s</t>
  </si>
  <si>
    <t>100 </t>
  </si>
  <si>
    <t>Kućanstva s brzinom pristupa internetu od 100 Mbit/s</t>
  </si>
  <si>
    <t> 50</t>
  </si>
  <si>
    <t>3.2.</t>
  </si>
  <si>
    <t>Osiguranje kvalitetnog sustava za civilnu zaštitu i prilagodbu klimatskim promjenama</t>
  </si>
  <si>
    <t>Broj ljudi raspoređenih u poslove civilne zaštite</t>
  </si>
  <si>
    <t>Postotak povećanja ljudi uključenih u poslove civilne zaštite</t>
  </si>
  <si>
    <t>3.2.1.</t>
  </si>
  <si>
    <t>Unapređenje sustava za civilnu zaštitu i spašavanje</t>
  </si>
  <si>
    <t>Izdvajanja u proračunu Varaždinske županije za provedbu programa  civilne zaštite i spašavanja</t>
  </si>
  <si>
    <t>Educirane osobe o zaštiti i spašavanju od strane DUZS</t>
  </si>
  <si>
    <t>Broj osposobljenih osoba (operativnih snaga i građana)za ostvarivanje zaštite i spašavanja od raznih vrsta ugroza</t>
  </si>
  <si>
    <t>3.2.2.</t>
  </si>
  <si>
    <t>Jačanje infrastrukture za zaštitu i spašavanje</t>
  </si>
  <si>
    <t>Projekti izgradnje objekata za obranu od poplava i drugih ugroza</t>
  </si>
  <si>
    <t>Povećanje broja objekata za obranu od poplava i drugih ugroza</t>
  </si>
  <si>
    <t>Saniranje klizišta</t>
  </si>
  <si>
    <t>Broj saniranih klizišta na području Varaždinske županije</t>
  </si>
  <si>
    <t> 6</t>
  </si>
  <si>
    <t>Regionalni centar za zaštitu i spašavanje od ugroza</t>
  </si>
  <si>
    <t>Uspostavljen regionalni centar za zaštitu i spašavanje od ugroza</t>
  </si>
  <si>
    <t>3.3.</t>
  </si>
  <si>
    <t>Održivo upravljanje okolišem, prirodnim resursima i prostorom</t>
  </si>
  <si>
    <t>Količina odvojenog sakupljenog otpada</t>
  </si>
  <si>
    <t xml:space="preserve">Postotak povećanja odvojenih sakupljenih frakcija otpada </t>
  </si>
  <si>
    <t>Količina odloženog komunalnog otpada po stanovniku</t>
  </si>
  <si>
    <t>Postotak smanjenja količine odloženog otpada po stanovniku</t>
  </si>
  <si>
    <t>Sustav za obradu mulja koji nastaje obradom otpadnih voda</t>
  </si>
  <si>
    <t>Broj uspostavljenih sustava za obradu mulja koji nastaje obradom otpadnih voda</t>
  </si>
  <si>
    <t>Klimatski uvjeti, prirodne ljepote, i ekološka očuvanost Županije</t>
  </si>
  <si>
    <t>Očuvanost okoliša i prirodnih resursa u odnosu na druge županije u RH</t>
  </si>
  <si>
    <t>3.3.1.</t>
  </si>
  <si>
    <t>Očuvanje prirodne baštine i biološke i krajobrazne raznolikosti</t>
  </si>
  <si>
    <t>Projekti inventarizacije vrsta i staništa u Varaždinskoj županiji</t>
  </si>
  <si>
    <t>Broj provedenih projekata inventarizacije vrsta i staništa u Varaždinskoj županiji</t>
  </si>
  <si>
    <t>Projekti uređenja, zaštite i prezentacije posebno vrijednih i zaštićenih prirodnih područja</t>
  </si>
  <si>
    <t>Broj provedenih projekata uređenja, zaštite i prezentacije posebno vrijednih i zaštićenih prirodnih područja</t>
  </si>
  <si>
    <t>3.3.2.</t>
  </si>
  <si>
    <t>Održivo upravljanje prirodnim resursima</t>
  </si>
  <si>
    <t>Kakvoća zraka</t>
  </si>
  <si>
    <t>Kategorizacija kakvoće zraka na području Varaždinske županije</t>
  </si>
  <si>
    <t>Kategorija</t>
  </si>
  <si>
    <t>I.</t>
  </si>
  <si>
    <t>3.3.3.</t>
  </si>
  <si>
    <t>Unapređenje sustava planiranja i upravljanja prostorom</t>
  </si>
  <si>
    <t>Usklađenost planskih dokumenata za zahtjevima i potrebama u prostoru</t>
  </si>
  <si>
    <t>Projekti revitalizacije urbanih i ruralnih sredina i devastiranih (napuštenih, zapuštenih) prostora</t>
  </si>
  <si>
    <t>Broj provedenih projekata revitalizacije urbanih i ruralnih sredina te devastiranih (napuštenih, zapuštenih) prostora na području Županije</t>
  </si>
  <si>
    <t>3.3.4.</t>
  </si>
  <si>
    <t>Poticanje energetske učinkovitosti i korištenja OIE</t>
  </si>
  <si>
    <t>Projekti upisani u Registar OIEKPP</t>
  </si>
  <si>
    <t>Povećanje broja upisanih projekata u Registar</t>
  </si>
  <si>
    <t xml:space="preserve">Potrošnja energije u neposrednoj potrošnji </t>
  </si>
  <si>
    <t>Postotak smanjenja potrošnje energije u neposrednoj potrošnji (industrija, promet, opća potrošnja)</t>
  </si>
  <si>
    <t>3.3.5.</t>
  </si>
  <si>
    <t>Unapređenje sustava gospodarenja otpadom</t>
  </si>
  <si>
    <t>Uređena reciklažna dvorišta i zeleni otoci</t>
  </si>
  <si>
    <t>Broj izgrađenih reciklažnih dvorišta za sve vrste otpada i zelenih otoka</t>
  </si>
  <si>
    <t>JLS-i s uvedenim sustavom odvojenog sakupljenog otpada na mjestu nastanka</t>
  </si>
  <si>
    <t>Postotak JLS-a s uvedenim sustavom odvojenog sakupljenog otpada na mjestu nastanka</t>
  </si>
  <si>
    <t>Regionalni centar gospodarenja otpadom</t>
  </si>
  <si>
    <t>Izgrađen Regionalni centar za gospodarenje otpadom</t>
  </si>
  <si>
    <t>Broj klastera osnovanih na inicijativu HGK za podršku poduzećima u svrhu poboljšanog pristupa tržištima i povećanju konkurentnosti</t>
  </si>
  <si>
    <t>Povećanje zapošljivosti i unapređenje kvalitete (samo)zapošljavanja</t>
  </si>
  <si>
    <t>Ulaganja poduzeća u istraživanje i razvoj</t>
  </si>
  <si>
    <t>POKAZATELJI</t>
  </si>
  <si>
    <t>Održavanje nekretnina u vlasništvu županije</t>
  </si>
  <si>
    <t>REGIONALNI KOORDINATOR</t>
  </si>
  <si>
    <t>A123001</t>
  </si>
  <si>
    <t>Odgojnoobrazovno, administrativno i tehničko osoblje</t>
  </si>
  <si>
    <t>A124001</t>
  </si>
  <si>
    <t>A124003</t>
  </si>
  <si>
    <t>Srednja škola Maruševec</t>
  </si>
  <si>
    <t>A114002</t>
  </si>
  <si>
    <t>Savjet za EU poslove</t>
  </si>
  <si>
    <t>A114003</t>
  </si>
  <si>
    <t>Članarine međ.org.</t>
  </si>
  <si>
    <t>T114002</t>
  </si>
  <si>
    <t>Ured u Bruxellesu</t>
  </si>
  <si>
    <t>T114010</t>
  </si>
  <si>
    <t>Međ.projekti iz EU fondova</t>
  </si>
  <si>
    <t>A135002 i A135003 otplata zajma</t>
  </si>
  <si>
    <t>A1070001</t>
  </si>
  <si>
    <t>Javna uprava-poljop</t>
  </si>
  <si>
    <t>Javna uprava-prosvjeta</t>
  </si>
  <si>
    <t>Međ.projekti -prosvjeta</t>
  </si>
  <si>
    <t>A120002</t>
  </si>
  <si>
    <t>Javna uprava-zdravstvo</t>
  </si>
  <si>
    <t>T132002</t>
  </si>
  <si>
    <t>Otplata kredita (zdr)</t>
  </si>
  <si>
    <t>A107001</t>
  </si>
  <si>
    <t>Javna uprava skupština</t>
  </si>
  <si>
    <t>A1070002</t>
  </si>
  <si>
    <t>Javna uprava-prostorno</t>
  </si>
  <si>
    <t>A102001</t>
  </si>
  <si>
    <t>Proračunska zaliha</t>
  </si>
  <si>
    <t>A102004</t>
  </si>
  <si>
    <t>Zaklada VITA</t>
  </si>
  <si>
    <t>Zaklada Sv. Mihael</t>
  </si>
  <si>
    <t>Povjerenstvo za udruge</t>
  </si>
  <si>
    <t>Županove nagrade i priznanja</t>
  </si>
  <si>
    <t>Radio Varaždin</t>
  </si>
  <si>
    <t>A102006</t>
  </si>
  <si>
    <t>A102007</t>
  </si>
  <si>
    <t>A102008</t>
  </si>
  <si>
    <t>A102009</t>
  </si>
  <si>
    <t>A102010</t>
  </si>
  <si>
    <t>A107003</t>
  </si>
  <si>
    <t>Službenički sud</t>
  </si>
  <si>
    <t>A107004</t>
  </si>
  <si>
    <t>Rashodi protokola</t>
  </si>
  <si>
    <t>OŠ</t>
  </si>
  <si>
    <t>SŠ</t>
  </si>
  <si>
    <t>Zdravstvo</t>
  </si>
  <si>
    <t>Dom za starije</t>
  </si>
  <si>
    <t>JURA</t>
  </si>
  <si>
    <t>Aktivnosti iz dj.Skupštine</t>
  </si>
  <si>
    <t xml:space="preserve">Ostali programi ž.skupštine </t>
  </si>
  <si>
    <t>Redovna akt.izvršnog tijela</t>
  </si>
  <si>
    <t>Uprav. zajedn.rashodima</t>
  </si>
  <si>
    <t>Žup. nag. najboljem učeniku</t>
  </si>
  <si>
    <t>OŠ i SŠ</t>
  </si>
  <si>
    <t>GARA-poljoprivredni krediti</t>
  </si>
  <si>
    <t xml:space="preserve">Pokazatelji uspješnosti </t>
  </si>
  <si>
    <t>Zdravstvena kontrola vode i hrane</t>
  </si>
  <si>
    <t>Monitoring vode za ljudsku potrošnju</t>
  </si>
  <si>
    <t>A116001</t>
  </si>
  <si>
    <t>T114032</t>
  </si>
  <si>
    <t>Zajedno ka održivom socijalnom dijalogu - ZAKOS</t>
  </si>
  <si>
    <t>Uređenje županijske palače</t>
  </si>
  <si>
    <t>T136004</t>
  </si>
  <si>
    <t>Nabava opreme za upravne odjele…</t>
  </si>
  <si>
    <t>A116002</t>
  </si>
  <si>
    <t>Potpore liječnicima</t>
  </si>
  <si>
    <t>T114035</t>
  </si>
  <si>
    <t>Produženi boravak-Romi</t>
  </si>
  <si>
    <t>A121004</t>
  </si>
  <si>
    <t>Integracija Roma</t>
  </si>
  <si>
    <t>Izgradnja i održavanje školskih objekata</t>
  </si>
  <si>
    <t>A121006</t>
  </si>
  <si>
    <t>Centri izvrsnosti</t>
  </si>
  <si>
    <t>A121007</t>
  </si>
  <si>
    <t>Međunarodna matura</t>
  </si>
  <si>
    <t>A121022</t>
  </si>
  <si>
    <t>Glezbene svečanosti</t>
  </si>
  <si>
    <t>A129013</t>
  </si>
  <si>
    <t>Posebno dežurstvo</t>
  </si>
  <si>
    <t>K129004</t>
  </si>
  <si>
    <t>Izgradnja spojnog objekta - OBV Novi Marof</t>
  </si>
  <si>
    <t>A107007</t>
  </si>
  <si>
    <t xml:space="preserve">Izrada prostorno planskih podloga i održavanje baze podataka </t>
  </si>
  <si>
    <t>A107008</t>
  </si>
  <si>
    <t xml:space="preserve">Legalizacija </t>
  </si>
  <si>
    <t>T108003</t>
  </si>
  <si>
    <t>Gospodarenje otpadom</t>
  </si>
  <si>
    <t>A137001</t>
  </si>
  <si>
    <t>Stručno i adm. Osoblje-ZAVOD</t>
  </si>
  <si>
    <t>JUZUZDP</t>
  </si>
  <si>
    <t>T114037</t>
  </si>
  <si>
    <t>SoKroG</t>
  </si>
  <si>
    <t>Varaždinski husari</t>
  </si>
  <si>
    <t>Programi/aktivnosti/projekti koji nisu u PRP-u:</t>
  </si>
  <si>
    <t>A102011</t>
  </si>
  <si>
    <t>Zona Sjever d.o.o.</t>
  </si>
  <si>
    <t>T114039</t>
  </si>
  <si>
    <t>Suradnja za razvoj</t>
  </si>
  <si>
    <t>A113501</t>
  </si>
  <si>
    <t>Rashodi za provođenje redovne djelatnosti</t>
  </si>
  <si>
    <t>A128008</t>
  </si>
  <si>
    <t>Monitoring komaraca</t>
  </si>
  <si>
    <t>T114040</t>
  </si>
  <si>
    <t>RESPONSe</t>
  </si>
  <si>
    <t>A116003</t>
  </si>
  <si>
    <t>K116001</t>
  </si>
  <si>
    <t>Program razvoja cikloturizma na kontinentu</t>
  </si>
  <si>
    <t>A129014</t>
  </si>
  <si>
    <t>Specijalizacije doktora medicine</t>
  </si>
  <si>
    <t>K129005</t>
  </si>
  <si>
    <t>Dječji vrtić</t>
  </si>
  <si>
    <t>K114004</t>
  </si>
  <si>
    <t>Dnevni boravak za starije</t>
  </si>
  <si>
    <t>T114025</t>
  </si>
  <si>
    <t>Projekt DRAVA LIFE</t>
  </si>
  <si>
    <t>A109012</t>
  </si>
  <si>
    <t>T121001</t>
  </si>
  <si>
    <t>Školski medni dan</t>
  </si>
  <si>
    <t xml:space="preserve">Ciljane vrijednosti 2021. </t>
  </si>
  <si>
    <t>Plan navodnjavanje</t>
  </si>
  <si>
    <t>A102012</t>
  </si>
  <si>
    <t>Pokloni za novorođenčad</t>
  </si>
  <si>
    <t>A102013</t>
  </si>
  <si>
    <t>Spomenici - Antifašistima</t>
  </si>
  <si>
    <t>K102001 Glazbena škola</t>
  </si>
  <si>
    <t>K107003</t>
  </si>
  <si>
    <t>Nekretnina- Varteksova ulica</t>
  </si>
  <si>
    <t>K122002</t>
  </si>
  <si>
    <t>Dogradnja i opremanje OŠ Martijanec</t>
  </si>
  <si>
    <t>K129006</t>
  </si>
  <si>
    <t>Respiracijski centar Klenovnik</t>
  </si>
  <si>
    <t>K107004</t>
  </si>
  <si>
    <t>Rasvjeta oplošja zgrade Vodotornja</t>
  </si>
  <si>
    <t>Javna uprava - gospodarstvo</t>
  </si>
  <si>
    <t>T114041</t>
  </si>
  <si>
    <t>Amazing AOE</t>
  </si>
  <si>
    <t>Program razvoja javne turističke infrastrukture</t>
  </si>
  <si>
    <t>Razdjel 019</t>
  </si>
  <si>
    <t>A1070001 i A107006tj a107010 gospodarstvo</t>
  </si>
  <si>
    <t>Razdjel 021</t>
  </si>
  <si>
    <t>3.1.2. Modernizacija i izgradnja komunalne infrastr.</t>
  </si>
  <si>
    <t>T116007</t>
  </si>
  <si>
    <t>Pomoć obrtništvu COVID</t>
  </si>
  <si>
    <t>SKRB ZA HRV. BRANITELJE</t>
  </si>
  <si>
    <t>K107005</t>
  </si>
  <si>
    <t>Uređenje zgrade Vodotornja</t>
  </si>
  <si>
    <t>T116008</t>
  </si>
  <si>
    <t>Prezentacijski centar Gomila</t>
  </si>
  <si>
    <t>AZRA</t>
  </si>
  <si>
    <t>Ostali Zajednički rashodi</t>
  </si>
  <si>
    <t>A107010</t>
  </si>
  <si>
    <t>Projekt Riverside</t>
  </si>
  <si>
    <t>T114042</t>
  </si>
  <si>
    <t>T114043</t>
  </si>
  <si>
    <t>Projekt LifelineMDD</t>
  </si>
  <si>
    <t>Ostvarenje
2019.</t>
  </si>
  <si>
    <t xml:space="preserve">Plan 
2020. </t>
  </si>
  <si>
    <t>Plan 
2021.</t>
  </si>
  <si>
    <t>K107502</t>
  </si>
  <si>
    <t>K107503</t>
  </si>
  <si>
    <t>Atrij Županijske palače</t>
  </si>
  <si>
    <t>K122003</t>
  </si>
  <si>
    <t>K122004</t>
  </si>
  <si>
    <t>RCK u zdravstvu</t>
  </si>
  <si>
    <t>RCK u poljoprivredi</t>
  </si>
  <si>
    <t>K114008</t>
  </si>
  <si>
    <t>Uređenje podruma županijske palače</t>
  </si>
  <si>
    <t>T116602</t>
  </si>
  <si>
    <t>Sustav za rano upozorenje</t>
  </si>
  <si>
    <t>UPRAVLJANJE IMOVINOM</t>
  </si>
  <si>
    <t>T107501</t>
  </si>
  <si>
    <t>K129007</t>
  </si>
  <si>
    <t>Jedinica za liječenje moždanog udara u OBV-u</t>
  </si>
  <si>
    <t>A116001 Podizanje kvalitete turističkih usluga i povećanje smještajnih kapaciteta</t>
  </si>
  <si>
    <t>Prezentacijski centri Gomila i Gaveznica</t>
  </si>
  <si>
    <t xml:space="preserve">Broj odobrenih poduzetničkih kredita </t>
  </si>
  <si>
    <t>Broj projekata</t>
  </si>
  <si>
    <t>Broj razmjenjenih kandidata Eurodyssee programa</t>
  </si>
  <si>
    <t>Financiranje obrane od tuče sukladno zakonu</t>
  </si>
  <si>
    <t>Broj lovačkih udruga</t>
  </si>
  <si>
    <t>Broj poljoprivrednih kredita</t>
  </si>
  <si>
    <t>Broj sudionika organiziranih seminara i radionica o mogućnostima i i prednostima bavljenja ekološkom proizvodnjom</t>
  </si>
  <si>
    <t>Povećanje broja pčelinjih zajednica</t>
  </si>
  <si>
    <t>Zagorski puran</t>
  </si>
  <si>
    <t>Kokoš Hrvatica</t>
  </si>
  <si>
    <t>Održivač sorte Varaždinsko zelje</t>
  </si>
  <si>
    <t>Broj OPG-a</t>
  </si>
  <si>
    <t>Broj kulturnih i obrazovnih sadržaja</t>
  </si>
  <si>
    <t>Broj asistenata u OŠ</t>
  </si>
  <si>
    <t>Broj asistenata u SŠ</t>
  </si>
  <si>
    <t>Broj učenika</t>
  </si>
  <si>
    <t>Broj stipendiranih učenika i studenata</t>
  </si>
  <si>
    <t>Broj učenika SŠ obuhvaćenih sufinanciranim prijevozom</t>
  </si>
  <si>
    <t>broj realiziranih programa</t>
  </si>
  <si>
    <t>broj financiranih programa</t>
  </si>
  <si>
    <t>Broj sudionika županijskih natjecanja</t>
  </si>
  <si>
    <t>Broj polaznika centara izvrsnosti</t>
  </si>
  <si>
    <t>Broj učenika romske nacionalnosti integriranih u redovnu nastavu</t>
  </si>
  <si>
    <t>broj konferencija</t>
  </si>
  <si>
    <t>broj programa</t>
  </si>
  <si>
    <t>Broj škola sa sufinanciranom školskom prehranom</t>
  </si>
  <si>
    <t>Broj škola uključenih u program</t>
  </si>
  <si>
    <t>broj promoviranih ETP u Hrvatskoj</t>
  </si>
  <si>
    <t>Broj škola sa postignutim uvjetima državnog pedagoškog standarda</t>
  </si>
  <si>
    <t>Izrađena projektna dokumentacija za izgradnju školskih prostora</t>
  </si>
  <si>
    <t>Izgrađeni i nadograđeni školski prostori</t>
  </si>
  <si>
    <t>Nabavljena školska oprema</t>
  </si>
  <si>
    <t>Osiguranje uvjeta za prelazak škole u jednu smjenu</t>
  </si>
  <si>
    <t>broj učenika</t>
  </si>
  <si>
    <t>broj sektora</t>
  </si>
  <si>
    <t>postotak nove opreme</t>
  </si>
  <si>
    <t>Broj održanih prezentacija</t>
  </si>
  <si>
    <t>Smanjenje broja upućivanja osiguranika u bolnice i povećanje broja novih zdravstvenih usluga</t>
  </si>
  <si>
    <t>Broj provedenih programa kontrole vode i hrane</t>
  </si>
  <si>
    <t>Broj provedenih mrtvozorenja</t>
  </si>
  <si>
    <t>Broj sjednica Povjerenstva</t>
  </si>
  <si>
    <t>Broj sjednica Savjeta</t>
  </si>
  <si>
    <t>Broj monitoringa vode</t>
  </si>
  <si>
    <t>Broj postavljenih lovki za monitoring komaraca</t>
  </si>
  <si>
    <t>Broj dežurstava tijekom godine</t>
  </si>
  <si>
    <t>Broj evidentiranih osoba-konzumenata u ZZJZ</t>
  </si>
  <si>
    <t>Broj sektorskih ambulanta čiji se rad sufinancira</t>
  </si>
  <si>
    <t>Broj objava podataka o koncentraciji peludi u zraku</t>
  </si>
  <si>
    <t>Postotak realizacije planirane nabave opreme i dodatnih ulaganja u zdravstvene objekte</t>
  </si>
  <si>
    <t>Provođenje preventivnih programa u okviru utvrđenih prioritetnih područja za zaštitu zdravlja građana</t>
  </si>
  <si>
    <t>Postotak realizacija planiranih usluga i nabava u djelatnosti palijative</t>
  </si>
  <si>
    <t>Realizacija radova na provedbi projekta respiracijskog centra Klenovnik</t>
  </si>
  <si>
    <t>Izrada projektno-tehničke dokumentacije centralnog operacijskog bloka OBV-a</t>
  </si>
  <si>
    <t>Postotak realizacije svih investicija i usluga održavanja planiranih popisom prioriteta</t>
  </si>
  <si>
    <t>Financiranje Društva Crvenog križa Varaždinske županije</t>
  </si>
  <si>
    <t>Provođenje mjera iz Socijalnog plana   (prioriteti)</t>
  </si>
  <si>
    <t>Dom za žrtve obiteljskog  nasilja – smještajni kapacitet</t>
  </si>
  <si>
    <t>Izvaninstitucionalna skrb osobama treće životne dobi-broj korisnika</t>
  </si>
  <si>
    <t>Broj udruga kojima se financiraju programi</t>
  </si>
  <si>
    <t>Broj obitelji/samaca koji su ostvarili jednokratnu novčanu pomoć, a nalaze se u socijalno-zaštitnoj potrebi</t>
  </si>
  <si>
    <t>Pružatelji usluga za teže zapošljive osobe</t>
  </si>
  <si>
    <t>Broj korisnika ZMN koji se griju na drva</t>
  </si>
  <si>
    <t>Broj  radnika u CZSS</t>
  </si>
  <si>
    <t>Osiguranje sredstava u visini razlike između ukupnih rashoda i prihoda Doma</t>
  </si>
  <si>
    <t>% realizacije provedbe Odluka</t>
  </si>
  <si>
    <t>Broj jahača</t>
  </si>
  <si>
    <t>Broj ekipa na županijskim sportskim natjecanjima</t>
  </si>
  <si>
    <t>Broj klubova čiji rad se suf. preko Saveza sportova Varaždinske županije</t>
  </si>
  <si>
    <t>Broj programa</t>
  </si>
  <si>
    <t>Broj KUD-ova u Vž Županiji</t>
  </si>
  <si>
    <t>Broj udruga</t>
  </si>
  <si>
    <t>Mjesečni broj klikova po rubrikama</t>
  </si>
  <si>
    <t>Broj računala/broj službenika&gt;=1</t>
  </si>
  <si>
    <t xml:space="preserve">Broj zaposlenih  </t>
  </si>
  <si>
    <t>Dezinsekcija, Dezinfekcija i Deratizacija</t>
  </si>
  <si>
    <t>Sufinancirana dokumentacija</t>
  </si>
  <si>
    <t>Održana radionica</t>
  </si>
  <si>
    <t>Redovne aktivnosti VZVZ</t>
  </si>
  <si>
    <t>Realizacija vježbi pripadnika specijalističkih postrojbi civilne zaštite VŽŽ/vježbe/dokumenti</t>
  </si>
  <si>
    <t>Članarina u Platformi hrvatskih županija i gradova za smanjenjem rizika od katastrofa</t>
  </si>
  <si>
    <t>Dokumentacija</t>
  </si>
  <si>
    <t>Oprema</t>
  </si>
  <si>
    <t>Broj udomljenih životinja</t>
  </si>
  <si>
    <t>Broj provedenih postupaka PUO</t>
  </si>
  <si>
    <t>Broj udruga kojima se financiraju programi od interesa za Županiju</t>
  </si>
  <si>
    <t>% uštede na energiji u školskim objektima koji su u Projektu energetske obnove</t>
  </si>
  <si>
    <t>Broj ustanova u zdravstvu i soc. skrbi obuhvaćenih energetskom obnovom</t>
  </si>
  <si>
    <t>Utrošak energenta/ušteda                                                               (el.energija)  postotak (%) u odnosu na razdoblje prije provedbe projekta</t>
  </si>
  <si>
    <t>Utrošak energenta / ušteda                                                  (plin)  postotak (%)u odnosu na razdoblje prije provedbe projekta</t>
  </si>
  <si>
    <t>% sufinanciranja praćenja mjera zaštite okoliša zatvorenog odlagališta otpada</t>
  </si>
  <si>
    <t>NOVO DODANO</t>
  </si>
  <si>
    <t>Projekti Erasmus+ - STAIRS</t>
  </si>
  <si>
    <t>T116601</t>
  </si>
  <si>
    <t>A102014</t>
  </si>
  <si>
    <t>Popis stanovništva</t>
  </si>
  <si>
    <t>K107501</t>
  </si>
  <si>
    <t>Projekt RESPONSe</t>
  </si>
  <si>
    <t>A121023</t>
  </si>
  <si>
    <t>Građanski odgoj</t>
  </si>
  <si>
    <t>A132001</t>
  </si>
  <si>
    <t>Redovna djelatnost ustnaova u zdravstvu</t>
  </si>
  <si>
    <t>A109014</t>
  </si>
  <si>
    <t>Rashodi za provođenje programa javen ustanove</t>
  </si>
  <si>
    <t>T114029</t>
  </si>
  <si>
    <t>Poučna staza Drava</t>
  </si>
  <si>
    <t>Razdjel 020</t>
  </si>
  <si>
    <t>Responsible Green Destination Amazon of Europe - Amazing AOE</t>
  </si>
  <si>
    <t>&lt;1%</t>
  </si>
  <si>
    <t>Postotak realizacije planiranih radova i nabave opreme</t>
  </si>
  <si>
    <t>Učeničko poduzetništvo koje se ne vidi jer je samo u izvršenju 2019. godine</t>
  </si>
  <si>
    <t>160/150=1.06%</t>
  </si>
  <si>
    <t>Broj prijava</t>
  </si>
  <si>
    <t xml:space="preserve">Izvedeni projekt </t>
  </si>
  <si>
    <t>Broj programa koji se sufinaciraju</t>
  </si>
  <si>
    <t>broj polaznika</t>
  </si>
  <si>
    <t>Izgradnja i ulaganje u objekte srednjih i osnovnih škola</t>
  </si>
  <si>
    <t>Izvršenje Plana razvojnih programa Varaždinske županije za razdoblje 01.01.-30.06.2021. godine</t>
  </si>
  <si>
    <t>Plan razvojnih programa Varaždinske županije čini konsolidirani plan razvojnih programa proračunskih korisnika.</t>
  </si>
  <si>
    <t>Izvršenje
I-VI 2021.</t>
  </si>
  <si>
    <t xml:space="preserve">Ostvarene vrijednosti 2021. </t>
  </si>
  <si>
    <t>2.2.2. Promicanje i integracija ranjivih skupina u društvo i na tržište rada, te povećanje dostupnosti soc. usluga ranjivim skupinama</t>
  </si>
  <si>
    <t xml:space="preserve">3.2. Osiguranje kvalitetnog sustava za civilnu zaštitu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</si>
</sst>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"/>
    <numFmt numFmtId="165" formatCode="00000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6"/>
      <color theme="1"/>
      <name val="Calibri"/>
      <family val="2"/>
      <scheme val="minor"/>
    </font>
    <font>
      <sz val="7.5"/>
      <color theme="1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sz val="10"/>
      <name val="Tahoma"/>
      <family val="2"/>
      <charset val="238"/>
    </font>
    <font>
      <sz val="7"/>
      <color theme="1"/>
      <name val="Calibri"/>
      <family val="2"/>
      <scheme val="minor"/>
    </font>
    <font>
      <b/>
      <sz val="6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b/>
      <sz val="9"/>
      <color theme="4" tint="0.7999816888943144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7"/>
      <color theme="0"/>
      <name val="Calibri"/>
      <family val="2"/>
      <charset val="238"/>
      <scheme val="minor"/>
    </font>
    <font>
      <b/>
      <sz val="7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sz val="11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9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9"/>
      <color theme="1"/>
      <name val="Calibri"/>
      <family val="2"/>
      <charset val="238"/>
    </font>
    <font>
      <sz val="8"/>
      <name val="Calibri"/>
      <family val="2"/>
      <scheme val="minor"/>
    </font>
    <font>
      <sz val="11"/>
      <color rgb="FF7030A0"/>
      <name val="Calibri"/>
      <family val="2"/>
      <scheme val="minor"/>
    </font>
    <font>
      <sz val="8"/>
      <color rgb="FF7030A0"/>
      <name val="Calibri"/>
      <family val="2"/>
      <scheme val="minor"/>
    </font>
    <font>
      <sz val="6"/>
      <color rgb="FF7030A0"/>
      <name val="Calibri"/>
      <family val="2"/>
      <scheme val="minor"/>
    </font>
    <font>
      <sz val="6"/>
      <name val="Calibri"/>
      <family val="2"/>
      <scheme val="minor"/>
    </font>
    <font>
      <sz val="8"/>
      <color rgb="FFFF000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sz val="6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9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-0.249977111117893"/>
        <bgColor indexed="64"/>
      </patternFill>
    </fill>
  </fills>
  <borders count="103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3"/>
      </left>
      <right style="thin">
        <color theme="3"/>
      </right>
      <top style="double">
        <color theme="3"/>
      </top>
      <bottom style="double">
        <color theme="3"/>
      </bottom>
      <diagonal/>
    </border>
    <border>
      <left style="thin">
        <color theme="3"/>
      </left>
      <right style="thin">
        <color theme="3"/>
      </right>
      <top/>
      <bottom style="thick">
        <color theme="3"/>
      </bottom>
      <diagonal/>
    </border>
    <border>
      <left style="thin">
        <color theme="3"/>
      </left>
      <right/>
      <top style="double">
        <color theme="3"/>
      </top>
      <bottom style="thin">
        <color theme="3"/>
      </bottom>
      <diagonal/>
    </border>
    <border>
      <left/>
      <right style="thin">
        <color theme="3"/>
      </right>
      <top style="double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double">
        <color theme="3"/>
      </top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/>
      <bottom style="thick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3"/>
      </right>
      <top style="double">
        <color theme="3"/>
      </top>
      <bottom style="double">
        <color theme="3"/>
      </bottom>
      <diagonal/>
    </border>
    <border>
      <left style="thin">
        <color theme="3"/>
      </left>
      <right style="medium">
        <color theme="3"/>
      </right>
      <top style="double">
        <color theme="3"/>
      </top>
      <bottom style="double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thin">
        <color theme="3"/>
      </right>
      <top/>
      <bottom style="double">
        <color theme="3"/>
      </bottom>
      <diagonal/>
    </border>
    <border>
      <left style="thin">
        <color theme="3"/>
      </left>
      <right style="thin">
        <color theme="3"/>
      </right>
      <top/>
      <bottom style="double">
        <color theme="3"/>
      </bottom>
      <diagonal/>
    </border>
    <border>
      <left style="thin">
        <color theme="3"/>
      </left>
      <right/>
      <top/>
      <bottom style="double">
        <color theme="3"/>
      </bottom>
      <diagonal/>
    </border>
    <border>
      <left/>
      <right style="thin">
        <color theme="3"/>
      </right>
      <top/>
      <bottom style="double">
        <color theme="3"/>
      </bottom>
      <diagonal/>
    </border>
    <border>
      <left/>
      <right/>
      <top/>
      <bottom style="double">
        <color theme="3"/>
      </bottom>
      <diagonal/>
    </border>
    <border>
      <left/>
      <right style="medium">
        <color theme="3"/>
      </right>
      <top/>
      <bottom style="double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/>
      </right>
      <top/>
      <bottom style="thick">
        <color theme="3"/>
      </bottom>
      <diagonal/>
    </border>
    <border>
      <left style="thin">
        <color theme="3"/>
      </left>
      <right/>
      <top style="thin">
        <color theme="3"/>
      </top>
      <bottom style="double">
        <color theme="3"/>
      </bottom>
      <diagonal/>
    </border>
    <border>
      <left/>
      <right style="thin">
        <color theme="3"/>
      </right>
      <top style="thin">
        <color theme="3"/>
      </top>
      <bottom style="double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double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double">
        <color theme="3"/>
      </bottom>
      <diagonal/>
    </border>
    <border>
      <left style="thin">
        <color theme="3"/>
      </left>
      <right/>
      <top style="double">
        <color theme="3"/>
      </top>
      <bottom/>
      <diagonal/>
    </border>
    <border>
      <left/>
      <right style="thin">
        <color theme="3"/>
      </right>
      <top style="double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hair">
        <color theme="3"/>
      </bottom>
      <diagonal/>
    </border>
    <border>
      <left style="thin">
        <color theme="3"/>
      </left>
      <right style="thin">
        <color theme="3"/>
      </right>
      <top style="hair">
        <color theme="3"/>
      </top>
      <bottom style="hair">
        <color theme="3"/>
      </bottom>
      <diagonal/>
    </border>
    <border>
      <left style="thin">
        <color theme="3"/>
      </left>
      <right style="thin">
        <color theme="3"/>
      </right>
      <top style="hair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hair">
        <color theme="3"/>
      </bottom>
      <diagonal/>
    </border>
    <border>
      <left style="thin">
        <color theme="3"/>
      </left>
      <right style="medium">
        <color theme="3"/>
      </right>
      <top/>
      <bottom style="double">
        <color theme="3"/>
      </bottom>
      <diagonal/>
    </border>
    <border>
      <left style="thin">
        <color theme="3"/>
      </left>
      <right style="medium">
        <color theme="3"/>
      </right>
      <top style="hair">
        <color theme="3"/>
      </top>
      <bottom style="hair">
        <color theme="3"/>
      </bottom>
      <diagonal/>
    </border>
    <border>
      <left style="thin">
        <color theme="3"/>
      </left>
      <right style="medium">
        <color theme="3"/>
      </right>
      <top/>
      <bottom/>
      <diagonal/>
    </border>
    <border>
      <left style="thin">
        <color theme="3"/>
      </left>
      <right style="medium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medium">
        <color theme="3"/>
      </right>
      <top style="double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ck">
        <color theme="3"/>
      </bottom>
      <diagonal/>
    </border>
    <border>
      <left style="thin">
        <color theme="3"/>
      </left>
      <right/>
      <top style="thick">
        <color theme="3"/>
      </top>
      <bottom style="thin">
        <color theme="3"/>
      </bottom>
      <diagonal/>
    </border>
    <border>
      <left/>
      <right style="thin">
        <color theme="3"/>
      </right>
      <top style="thick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ck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ck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hair">
        <color theme="3"/>
      </top>
      <bottom style="thin">
        <color theme="3"/>
      </bottom>
      <diagonal/>
    </border>
    <border>
      <left/>
      <right style="thin">
        <color theme="3"/>
      </right>
      <top style="thick">
        <color theme="3"/>
      </top>
      <bottom/>
      <diagonal/>
    </border>
    <border>
      <left/>
      <right style="thin">
        <color theme="3"/>
      </right>
      <top style="thin">
        <color rgb="FF002060"/>
      </top>
      <bottom style="thin">
        <color rgb="FF002060"/>
      </bottom>
      <diagonal/>
    </border>
    <border>
      <left style="thin">
        <color theme="3"/>
      </left>
      <right style="thin">
        <color theme="3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double">
        <color theme="3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double">
        <color theme="3"/>
      </bottom>
      <diagonal/>
    </border>
    <border>
      <left style="thin">
        <color rgb="FF002060"/>
      </left>
      <right style="thin">
        <color rgb="FF002060"/>
      </right>
      <top style="thin">
        <color theme="3"/>
      </top>
      <bottom/>
      <diagonal/>
    </border>
    <border>
      <left/>
      <right style="thin">
        <color rgb="FF002060"/>
      </right>
      <top style="thin">
        <color rgb="FF002060"/>
      </top>
      <bottom style="hair">
        <color rgb="FF002060"/>
      </bottom>
      <diagonal/>
    </border>
    <border>
      <left/>
      <right style="thin">
        <color rgb="FF002060"/>
      </right>
      <top/>
      <bottom style="double">
        <color theme="3"/>
      </bottom>
      <diagonal/>
    </border>
    <border>
      <left style="thin">
        <color theme="3"/>
      </left>
      <right style="thin">
        <color indexed="64"/>
      </right>
      <top style="thin">
        <color theme="3"/>
      </top>
      <bottom/>
      <diagonal/>
    </border>
    <border>
      <left style="thin">
        <color theme="3"/>
      </left>
      <right style="thin">
        <color indexed="64"/>
      </right>
      <top/>
      <bottom style="double">
        <color theme="3"/>
      </bottom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double">
        <color theme="3"/>
      </top>
      <bottom/>
      <diagonal/>
    </border>
    <border>
      <left style="thin">
        <color indexed="64"/>
      </left>
      <right style="thin">
        <color indexed="64"/>
      </right>
      <top/>
      <bottom style="double">
        <color theme="3"/>
      </bottom>
      <diagonal/>
    </border>
    <border>
      <left style="thin">
        <color indexed="64"/>
      </left>
      <right style="thin">
        <color indexed="64"/>
      </right>
      <top/>
      <bottom style="thick">
        <color theme="3"/>
      </bottom>
      <diagonal/>
    </border>
    <border>
      <left style="thin">
        <color indexed="64"/>
      </left>
      <right style="thin">
        <color indexed="64"/>
      </right>
      <top style="thick">
        <color theme="3"/>
      </top>
      <bottom/>
      <diagonal/>
    </border>
    <border>
      <left style="thin">
        <color indexed="64"/>
      </left>
      <right style="thin">
        <color indexed="64"/>
      </right>
      <top/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theme="3"/>
      </top>
      <bottom/>
      <diagonal/>
    </border>
    <border>
      <left style="medium">
        <color theme="3"/>
      </left>
      <right style="thin">
        <color indexed="64"/>
      </right>
      <top style="double">
        <color theme="3"/>
      </top>
      <bottom/>
      <diagonal/>
    </border>
    <border>
      <left style="medium">
        <color theme="3"/>
      </left>
      <right style="thin">
        <color indexed="64"/>
      </right>
      <top/>
      <bottom/>
      <diagonal/>
    </border>
    <border>
      <left style="medium">
        <color theme="3"/>
      </left>
      <right style="thin">
        <color indexed="64"/>
      </right>
      <top/>
      <bottom style="thick">
        <color theme="3"/>
      </bottom>
      <diagonal/>
    </border>
    <border>
      <left style="medium">
        <color theme="3"/>
      </left>
      <right style="thin">
        <color indexed="64"/>
      </right>
      <top style="thick">
        <color theme="3"/>
      </top>
      <bottom/>
      <diagonal/>
    </border>
    <border>
      <left style="medium">
        <color theme="3"/>
      </left>
      <right style="thin">
        <color indexed="64"/>
      </right>
      <top/>
      <bottom style="double">
        <color theme="3"/>
      </bottom>
      <diagonal/>
    </border>
    <border>
      <left style="medium">
        <color theme="3"/>
      </left>
      <right style="thin">
        <color indexed="64"/>
      </right>
      <top/>
      <bottom style="medium">
        <color theme="3"/>
      </bottom>
      <diagonal/>
    </border>
    <border>
      <left style="thin">
        <color theme="3"/>
      </left>
      <right style="medium">
        <color theme="3"/>
      </right>
      <top/>
      <bottom style="thick">
        <color theme="3"/>
      </bottom>
      <diagonal/>
    </border>
  </borders>
  <cellStyleXfs count="5">
    <xf numFmtId="0" fontId="0" fillId="0" borderId="0"/>
    <xf numFmtId="0" fontId="10" fillId="0" borderId="0"/>
    <xf numFmtId="0" fontId="18" fillId="0" borderId="0"/>
    <xf numFmtId="0" fontId="2" fillId="0" borderId="0"/>
    <xf numFmtId="0" fontId="1" fillId="0" borderId="0"/>
  </cellStyleXfs>
  <cellXfs count="812">
    <xf numFmtId="0" fontId="0" fillId="0" borderId="0" xfId="0"/>
    <xf numFmtId="3" fontId="3" fillId="0" borderId="1" xfId="0" applyNumberFormat="1" applyFont="1" applyBorder="1" applyAlignment="1" applyProtection="1">
      <alignment vertical="center" wrapText="1"/>
    </xf>
    <xf numFmtId="3" fontId="3" fillId="0" borderId="4" xfId="0" applyNumberFormat="1" applyFont="1" applyBorder="1" applyAlignment="1" applyProtection="1">
      <alignment vertical="center" wrapText="1"/>
    </xf>
    <xf numFmtId="3" fontId="3" fillId="0" borderId="5" xfId="0" applyNumberFormat="1" applyFont="1" applyBorder="1" applyAlignment="1" applyProtection="1">
      <alignment vertical="center" wrapText="1"/>
    </xf>
    <xf numFmtId="3" fontId="3" fillId="0" borderId="13" xfId="0" applyNumberFormat="1" applyFont="1" applyBorder="1" applyAlignment="1" applyProtection="1">
      <alignment vertical="center" wrapText="1"/>
    </xf>
    <xf numFmtId="3" fontId="3" fillId="0" borderId="1" xfId="0" applyNumberFormat="1" applyFont="1" applyFill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3" fontId="13" fillId="0" borderId="5" xfId="0" applyNumberFormat="1" applyFont="1" applyBorder="1" applyAlignment="1" applyProtection="1">
      <alignment vertical="center" wrapText="1"/>
    </xf>
    <xf numFmtId="3" fontId="13" fillId="0" borderId="1" xfId="0" applyNumberFormat="1" applyFont="1" applyBorder="1" applyAlignment="1" applyProtection="1">
      <alignment vertical="center" wrapText="1"/>
    </xf>
    <xf numFmtId="0" fontId="0" fillId="5" borderId="0" xfId="0" applyFill="1" applyProtection="1"/>
    <xf numFmtId="0" fontId="0" fillId="0" borderId="0" xfId="0" applyProtection="1"/>
    <xf numFmtId="0" fontId="0" fillId="4" borderId="0" xfId="0" applyFill="1" applyProtection="1"/>
    <xf numFmtId="0" fontId="6" fillId="4" borderId="0" xfId="0" applyFont="1" applyFill="1" applyProtection="1"/>
    <xf numFmtId="0" fontId="0" fillId="4" borderId="0" xfId="0" applyFill="1" applyAlignment="1" applyProtection="1">
      <alignment horizontal="left"/>
    </xf>
    <xf numFmtId="0" fontId="0" fillId="4" borderId="0" xfId="0" applyFill="1" applyAlignment="1" applyProtection="1">
      <alignment wrapText="1"/>
    </xf>
    <xf numFmtId="0" fontId="3" fillId="5" borderId="0" xfId="0" applyFont="1" applyFill="1" applyAlignment="1" applyProtection="1">
      <alignment wrapText="1"/>
    </xf>
    <xf numFmtId="0" fontId="3" fillId="0" borderId="0" xfId="0" applyFont="1" applyAlignment="1" applyProtection="1">
      <alignment wrapText="1"/>
    </xf>
    <xf numFmtId="0" fontId="12" fillId="5" borderId="0" xfId="0" applyFont="1" applyFill="1" applyProtection="1"/>
    <xf numFmtId="0" fontId="12" fillId="0" borderId="0" xfId="0" applyFont="1" applyProtection="1"/>
    <xf numFmtId="0" fontId="3" fillId="0" borderId="3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vertical="center" wrapText="1"/>
    </xf>
    <xf numFmtId="164" fontId="3" fillId="0" borderId="1" xfId="0" applyNumberFormat="1" applyFont="1" applyBorder="1" applyAlignment="1" applyProtection="1">
      <alignment vertical="center" wrapText="1"/>
    </xf>
    <xf numFmtId="165" fontId="3" fillId="0" borderId="1" xfId="0" applyNumberFormat="1" applyFont="1" applyBorder="1" applyAlignment="1" applyProtection="1">
      <alignment vertical="center" wrapText="1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vertical="center" wrapText="1"/>
    </xf>
    <xf numFmtId="164" fontId="3" fillId="0" borderId="13" xfId="0" applyNumberFormat="1" applyFont="1" applyBorder="1" applyAlignment="1" applyProtection="1">
      <alignment vertical="center" wrapText="1"/>
    </xf>
    <xf numFmtId="165" fontId="3" fillId="0" borderId="13" xfId="0" applyNumberFormat="1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horizontal="left" vertical="center" wrapText="1"/>
    </xf>
    <xf numFmtId="164" fontId="3" fillId="0" borderId="4" xfId="0" applyNumberFormat="1" applyFont="1" applyBorder="1" applyAlignment="1" applyProtection="1">
      <alignment vertical="center" wrapText="1"/>
    </xf>
    <xf numFmtId="165" fontId="3" fillId="0" borderId="4" xfId="0" applyNumberFormat="1" applyFont="1" applyBorder="1" applyAlignment="1" applyProtection="1">
      <alignment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5" xfId="0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vertical="center" wrapText="1"/>
    </xf>
    <xf numFmtId="164" fontId="13" fillId="0" borderId="1" xfId="0" applyNumberFormat="1" applyFont="1" applyBorder="1" applyAlignment="1" applyProtection="1">
      <alignment vertical="center" wrapText="1"/>
    </xf>
    <xf numFmtId="165" fontId="13" fillId="0" borderId="1" xfId="0" applyNumberFormat="1" applyFont="1" applyBorder="1" applyAlignment="1" applyProtection="1">
      <alignment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13" fillId="0" borderId="10" xfId="0" applyFont="1" applyBorder="1" applyAlignment="1" applyProtection="1">
      <alignment vertical="center" wrapText="1"/>
    </xf>
    <xf numFmtId="164" fontId="13" fillId="0" borderId="10" xfId="0" applyNumberFormat="1" applyFont="1" applyBorder="1" applyAlignment="1" applyProtection="1">
      <alignment vertical="center" wrapText="1"/>
    </xf>
    <xf numFmtId="165" fontId="13" fillId="0" borderId="10" xfId="0" applyNumberFormat="1" applyFont="1" applyBorder="1" applyAlignment="1" applyProtection="1">
      <alignment vertical="center" wrapText="1"/>
    </xf>
    <xf numFmtId="164" fontId="13" fillId="0" borderId="5" xfId="0" applyNumberFormat="1" applyFont="1" applyBorder="1" applyAlignment="1" applyProtection="1">
      <alignment vertical="center" wrapText="1"/>
    </xf>
    <xf numFmtId="165" fontId="13" fillId="0" borderId="5" xfId="0" applyNumberFormat="1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164" fontId="3" fillId="0" borderId="5" xfId="0" applyNumberFormat="1" applyFont="1" applyBorder="1" applyAlignment="1" applyProtection="1">
      <alignment vertical="center" wrapText="1"/>
    </xf>
    <xf numFmtId="165" fontId="3" fillId="0" borderId="5" xfId="0" applyNumberFormat="1" applyFont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3" fillId="0" borderId="3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vertical="center" wrapText="1"/>
    </xf>
    <xf numFmtId="164" fontId="13" fillId="0" borderId="1" xfId="0" applyNumberFormat="1" applyFont="1" applyFill="1" applyBorder="1" applyAlignment="1" applyProtection="1">
      <alignment vertical="center" wrapText="1"/>
    </xf>
    <xf numFmtId="165" fontId="13" fillId="0" borderId="1" xfId="0" applyNumberFormat="1" applyFont="1" applyFill="1" applyBorder="1" applyAlignment="1" applyProtection="1">
      <alignment vertical="center" wrapText="1"/>
    </xf>
    <xf numFmtId="0" fontId="3" fillId="0" borderId="3" xfId="1" applyFont="1" applyBorder="1" applyAlignment="1" applyProtection="1">
      <alignment horizontal="left" vertical="center" wrapText="1"/>
    </xf>
    <xf numFmtId="0" fontId="3" fillId="0" borderId="1" xfId="1" applyFont="1" applyBorder="1" applyAlignment="1" applyProtection="1">
      <alignment vertical="center" wrapText="1"/>
    </xf>
    <xf numFmtId="0" fontId="6" fillId="0" borderId="0" xfId="0" applyFont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wrapText="1"/>
    </xf>
    <xf numFmtId="0" fontId="9" fillId="0" borderId="6" xfId="0" applyFont="1" applyFill="1" applyBorder="1" applyAlignment="1" applyProtection="1">
      <alignment horizontal="left" vertical="center" wrapText="1"/>
    </xf>
    <xf numFmtId="3" fontId="3" fillId="0" borderId="5" xfId="0" applyNumberFormat="1" applyFont="1" applyFill="1" applyBorder="1" applyAlignment="1" applyProtection="1">
      <alignment vertical="center" wrapText="1"/>
    </xf>
    <xf numFmtId="0" fontId="0" fillId="4" borderId="0" xfId="0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64" fontId="8" fillId="0" borderId="1" xfId="0" applyNumberFormat="1" applyFont="1" applyBorder="1" applyAlignment="1" applyProtection="1">
      <alignment vertical="center" wrapText="1"/>
    </xf>
    <xf numFmtId="165" fontId="8" fillId="0" borderId="1" xfId="0" applyNumberFormat="1" applyFont="1" applyBorder="1" applyAlignment="1" applyProtection="1">
      <alignment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vertical="center" wrapText="1"/>
    </xf>
    <xf numFmtId="0" fontId="3" fillId="0" borderId="5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3" fontId="7" fillId="0" borderId="1" xfId="0" applyNumberFormat="1" applyFont="1" applyBorder="1" applyAlignment="1" applyProtection="1">
      <alignment vertical="center" wrapText="1"/>
    </xf>
    <xf numFmtId="3" fontId="5" fillId="0" borderId="1" xfId="0" applyNumberFormat="1" applyFont="1" applyBorder="1" applyAlignment="1" applyProtection="1">
      <alignment vertical="center" wrapText="1"/>
    </xf>
    <xf numFmtId="3" fontId="8" fillId="0" borderId="1" xfId="0" applyNumberFormat="1" applyFont="1" applyBorder="1" applyAlignment="1" applyProtection="1">
      <alignment vertical="center" wrapText="1"/>
    </xf>
    <xf numFmtId="3" fontId="13" fillId="0" borderId="5" xfId="0" applyNumberFormat="1" applyFont="1" applyFill="1" applyBorder="1" applyAlignment="1" applyProtection="1">
      <alignment vertical="center" wrapText="1"/>
    </xf>
    <xf numFmtId="0" fontId="4" fillId="4" borderId="0" xfId="0" applyFont="1" applyFill="1" applyAlignment="1" applyProtection="1">
      <alignment horizontal="center" vertical="center"/>
    </xf>
    <xf numFmtId="0" fontId="20" fillId="4" borderId="0" xfId="0" applyFont="1" applyFill="1" applyAlignment="1" applyProtection="1">
      <alignment horizontal="center" vertical="center"/>
    </xf>
    <xf numFmtId="165" fontId="21" fillId="4" borderId="0" xfId="0" applyNumberFormat="1" applyFont="1" applyFill="1" applyAlignment="1" applyProtection="1">
      <alignment horizontal="center"/>
    </xf>
    <xf numFmtId="165" fontId="21" fillId="0" borderId="0" xfId="0" applyNumberFormat="1" applyFont="1" applyAlignment="1" applyProtection="1">
      <alignment horizontal="center"/>
    </xf>
    <xf numFmtId="0" fontId="4" fillId="4" borderId="0" xfId="0" applyFont="1" applyFill="1" applyAlignment="1" applyProtection="1">
      <alignment vertical="center"/>
    </xf>
    <xf numFmtId="0" fontId="0" fillId="4" borderId="0" xfId="0" applyFill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3" fontId="22" fillId="3" borderId="18" xfId="0" applyNumberFormat="1" applyFont="1" applyFill="1" applyBorder="1" applyAlignment="1" applyProtection="1">
      <alignment vertical="center"/>
    </xf>
    <xf numFmtId="0" fontId="22" fillId="3" borderId="18" xfId="0" applyFont="1" applyFill="1" applyBorder="1" applyAlignment="1" applyProtection="1">
      <alignment vertical="center" wrapText="1"/>
    </xf>
    <xf numFmtId="0" fontId="22" fillId="5" borderId="0" xfId="0" applyFont="1" applyFill="1" applyAlignment="1" applyProtection="1">
      <alignment vertical="center"/>
    </xf>
    <xf numFmtId="0" fontId="22" fillId="0" borderId="0" xfId="0" applyFont="1" applyAlignment="1" applyProtection="1">
      <alignment vertical="center"/>
    </xf>
    <xf numFmtId="165" fontId="22" fillId="3" borderId="18" xfId="0" applyNumberFormat="1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4" borderId="0" xfId="0" applyFont="1" applyFill="1" applyAlignment="1" applyProtection="1">
      <alignment textRotation="90"/>
    </xf>
    <xf numFmtId="0" fontId="24" fillId="0" borderId="0" xfId="0" applyFont="1" applyAlignment="1" applyProtection="1">
      <alignment textRotation="90"/>
    </xf>
    <xf numFmtId="164" fontId="25" fillId="3" borderId="18" xfId="0" applyNumberFormat="1" applyFont="1" applyFill="1" applyBorder="1" applyAlignment="1" applyProtection="1">
      <alignment vertical="center"/>
    </xf>
    <xf numFmtId="0" fontId="11" fillId="0" borderId="21" xfId="0" applyFont="1" applyBorder="1" applyAlignment="1" applyProtection="1">
      <alignment horizontal="left" vertical="center" wrapText="1"/>
    </xf>
    <xf numFmtId="0" fontId="11" fillId="0" borderId="22" xfId="0" applyFont="1" applyBorder="1" applyAlignment="1" applyProtection="1">
      <alignment vertical="center" wrapText="1"/>
    </xf>
    <xf numFmtId="3" fontId="11" fillId="0" borderId="22" xfId="0" applyNumberFormat="1" applyFont="1" applyBorder="1" applyAlignment="1" applyProtection="1">
      <alignment vertical="center" wrapText="1"/>
    </xf>
    <xf numFmtId="164" fontId="11" fillId="0" borderId="22" xfId="0" applyNumberFormat="1" applyFont="1" applyBorder="1" applyAlignment="1" applyProtection="1">
      <alignment vertical="center" wrapText="1"/>
    </xf>
    <xf numFmtId="165" fontId="11" fillId="0" borderId="22" xfId="0" applyNumberFormat="1" applyFont="1" applyBorder="1" applyAlignment="1" applyProtection="1">
      <alignment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24" fillId="0" borderId="0" xfId="0" applyFont="1" applyFill="1" applyAlignment="1" applyProtection="1">
      <alignment textRotation="90"/>
    </xf>
    <xf numFmtId="0" fontId="0" fillId="0" borderId="0" xfId="0" applyFill="1" applyAlignment="1" applyProtection="1">
      <alignment horizontal="left"/>
    </xf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center" vertical="center"/>
    </xf>
    <xf numFmtId="165" fontId="21" fillId="0" borderId="0" xfId="0" applyNumberFormat="1" applyFont="1" applyFill="1" applyAlignment="1" applyProtection="1">
      <alignment horizontal="center"/>
    </xf>
    <xf numFmtId="0" fontId="28" fillId="5" borderId="0" xfId="0" applyFont="1" applyFill="1" applyProtection="1"/>
    <xf numFmtId="0" fontId="28" fillId="0" borderId="0" xfId="0" applyFont="1" applyProtection="1"/>
    <xf numFmtId="0" fontId="3" fillId="6" borderId="28" xfId="0" applyFont="1" applyFill="1" applyBorder="1" applyAlignment="1" applyProtection="1">
      <alignment horizontal="center" vertical="center" wrapText="1"/>
    </xf>
    <xf numFmtId="0" fontId="3" fillId="6" borderId="17" xfId="0" applyFont="1" applyFill="1" applyBorder="1" applyAlignment="1" applyProtection="1">
      <alignment horizontal="center" vertical="center" wrapText="1"/>
    </xf>
    <xf numFmtId="0" fontId="5" fillId="6" borderId="17" xfId="0" applyFont="1" applyFill="1" applyBorder="1" applyAlignment="1" applyProtection="1">
      <alignment horizontal="center" vertical="center" wrapText="1"/>
    </xf>
    <xf numFmtId="165" fontId="22" fillId="3" borderId="32" xfId="0" applyNumberFormat="1" applyFont="1" applyFill="1" applyBorder="1" applyAlignment="1" applyProtection="1">
      <alignment horizontal="center" vertical="center"/>
    </xf>
    <xf numFmtId="0" fontId="3" fillId="6" borderId="36" xfId="0" applyFont="1" applyFill="1" applyBorder="1" applyAlignment="1" applyProtection="1">
      <alignment horizontal="center" vertical="center" wrapText="1"/>
    </xf>
    <xf numFmtId="0" fontId="15" fillId="6" borderId="37" xfId="0" applyFont="1" applyFill="1" applyBorder="1" applyAlignment="1" applyProtection="1">
      <alignment horizontal="center" vertical="center" wrapText="1"/>
    </xf>
    <xf numFmtId="0" fontId="15" fillId="6" borderId="39" xfId="0" applyFont="1" applyFill="1" applyBorder="1" applyAlignment="1" applyProtection="1">
      <alignment horizontal="center" vertical="center" wrapText="1"/>
    </xf>
    <xf numFmtId="0" fontId="21" fillId="6" borderId="40" xfId="0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 applyProtection="1">
      <alignment vertical="center" wrapText="1"/>
    </xf>
    <xf numFmtId="3" fontId="5" fillId="0" borderId="5" xfId="0" applyNumberFormat="1" applyFont="1" applyFill="1" applyBorder="1" applyAlignment="1" applyProtection="1">
      <alignment vertical="center" wrapText="1"/>
    </xf>
    <xf numFmtId="3" fontId="5" fillId="0" borderId="5" xfId="0" applyNumberFormat="1" applyFont="1" applyBorder="1" applyAlignment="1" applyProtection="1">
      <alignment vertical="center" wrapText="1"/>
    </xf>
    <xf numFmtId="3" fontId="9" fillId="0" borderId="1" xfId="0" applyNumberFormat="1" applyFont="1" applyBorder="1" applyAlignment="1" applyProtection="1">
      <alignment vertical="center" wrapText="1"/>
    </xf>
    <xf numFmtId="3" fontId="9" fillId="0" borderId="5" xfId="0" applyNumberFormat="1" applyFont="1" applyBorder="1" applyAlignment="1" applyProtection="1">
      <alignment vertical="center" wrapText="1"/>
    </xf>
    <xf numFmtId="3" fontId="5" fillId="0" borderId="13" xfId="0" applyNumberFormat="1" applyFont="1" applyBorder="1" applyAlignment="1" applyProtection="1">
      <alignment vertical="center" wrapText="1"/>
    </xf>
    <xf numFmtId="0" fontId="3" fillId="0" borderId="5" xfId="1" applyFont="1" applyFill="1" applyBorder="1" applyAlignment="1" applyProtection="1">
      <alignment vertical="center" wrapText="1"/>
    </xf>
    <xf numFmtId="0" fontId="13" fillId="0" borderId="6" xfId="0" applyFont="1" applyFill="1" applyBorder="1" applyAlignment="1" applyProtection="1">
      <alignment horizontal="left" vertical="center" wrapText="1"/>
    </xf>
    <xf numFmtId="0" fontId="13" fillId="0" borderId="5" xfId="0" applyFont="1" applyFill="1" applyBorder="1" applyAlignment="1" applyProtection="1">
      <alignment vertical="center" wrapText="1"/>
    </xf>
    <xf numFmtId="0" fontId="9" fillId="0" borderId="5" xfId="0" applyFont="1" applyFill="1" applyBorder="1" applyAlignment="1" applyProtection="1">
      <alignment vertical="center" wrapText="1"/>
    </xf>
    <xf numFmtId="164" fontId="3" fillId="0" borderId="1" xfId="0" applyNumberFormat="1" applyFont="1" applyFill="1" applyBorder="1" applyAlignment="1" applyProtection="1">
      <alignment vertical="center" wrapText="1"/>
    </xf>
    <xf numFmtId="165" fontId="3" fillId="0" borderId="1" xfId="0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/>
    </xf>
    <xf numFmtId="0" fontId="23" fillId="8" borderId="41" xfId="0" applyFont="1" applyFill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1" xfId="0" applyNumberFormat="1" applyBorder="1" applyAlignment="1">
      <alignment vertical="center"/>
    </xf>
    <xf numFmtId="0" fontId="29" fillId="6" borderId="41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6" xfId="1" applyFont="1" applyFill="1" applyBorder="1" applyAlignment="1" applyProtection="1">
      <alignment horizontal="left" vertical="center" wrapText="1"/>
    </xf>
    <xf numFmtId="0" fontId="29" fillId="6" borderId="42" xfId="0" applyFont="1" applyFill="1" applyBorder="1" applyAlignment="1">
      <alignment vertical="center"/>
    </xf>
    <xf numFmtId="0" fontId="29" fillId="6" borderId="44" xfId="0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4" xfId="0" applyBorder="1" applyAlignment="1">
      <alignment vertical="center"/>
    </xf>
    <xf numFmtId="0" fontId="23" fillId="8" borderId="42" xfId="0" applyNumberFormat="1" applyFont="1" applyFill="1" applyBorder="1" applyAlignment="1">
      <alignment vertical="center"/>
    </xf>
    <xf numFmtId="0" fontId="23" fillId="8" borderId="44" xfId="0" applyFont="1" applyFill="1" applyBorder="1" applyAlignment="1">
      <alignment vertical="center"/>
    </xf>
    <xf numFmtId="0" fontId="29" fillId="6" borderId="44" xfId="0" applyNumberFormat="1" applyFont="1" applyFill="1" applyBorder="1" applyAlignment="1">
      <alignment vertical="center"/>
    </xf>
    <xf numFmtId="0" fontId="23" fillId="8" borderId="42" xfId="0" applyFont="1" applyFill="1" applyBorder="1" applyAlignment="1">
      <alignment vertical="center"/>
    </xf>
    <xf numFmtId="0" fontId="3" fillId="0" borderId="6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13" fillId="0" borderId="6" xfId="1" applyFont="1" applyFill="1" applyBorder="1" applyAlignment="1" applyProtection="1">
      <alignment horizontal="left" vertical="center" wrapText="1"/>
    </xf>
    <xf numFmtId="0" fontId="13" fillId="0" borderId="5" xfId="1" applyFont="1" applyFill="1" applyBorder="1" applyAlignment="1" applyProtection="1">
      <alignment vertical="center" wrapText="1"/>
    </xf>
    <xf numFmtId="3" fontId="5" fillId="0" borderId="19" xfId="0" applyNumberFormat="1" applyFont="1" applyBorder="1" applyAlignment="1" applyProtection="1">
      <alignment vertical="center" wrapText="1"/>
    </xf>
    <xf numFmtId="164" fontId="3" fillId="0" borderId="19" xfId="0" applyNumberFormat="1" applyFont="1" applyBorder="1" applyAlignment="1" applyProtection="1">
      <alignment vertical="center" wrapText="1"/>
    </xf>
    <xf numFmtId="165" fontId="3" fillId="0" borderId="19" xfId="0" applyNumberFormat="1" applyFont="1" applyBorder="1" applyAlignment="1" applyProtection="1">
      <alignment vertical="center" wrapText="1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vertical="center" wrapText="1"/>
    </xf>
    <xf numFmtId="164" fontId="13" fillId="0" borderId="5" xfId="0" applyNumberFormat="1" applyFont="1" applyFill="1" applyBorder="1" applyAlignment="1" applyProtection="1">
      <alignment vertical="center" wrapText="1"/>
    </xf>
    <xf numFmtId="165" fontId="13" fillId="0" borderId="5" xfId="0" applyNumberFormat="1" applyFont="1" applyFill="1" applyBorder="1" applyAlignment="1" applyProtection="1">
      <alignment vertical="center" wrapText="1"/>
    </xf>
    <xf numFmtId="3" fontId="5" fillId="0" borderId="13" xfId="0" applyNumberFormat="1" applyFont="1" applyFill="1" applyBorder="1" applyAlignment="1" applyProtection="1">
      <alignment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vertical="center" wrapText="1"/>
    </xf>
    <xf numFmtId="3" fontId="13" fillId="0" borderId="1" xfId="0" applyNumberFormat="1" applyFont="1" applyFill="1" applyBorder="1" applyAlignment="1" applyProtection="1">
      <alignment vertical="center" wrapText="1"/>
    </xf>
    <xf numFmtId="3" fontId="3" fillId="0" borderId="19" xfId="0" applyNumberFormat="1" applyFont="1" applyFill="1" applyBorder="1" applyAlignment="1" applyProtection="1">
      <alignment vertical="center" wrapText="1"/>
    </xf>
    <xf numFmtId="0" fontId="11" fillId="0" borderId="6" xfId="0" applyFont="1" applyBorder="1" applyAlignment="1" applyProtection="1">
      <alignment horizontal="left" vertical="center" wrapText="1"/>
    </xf>
    <xf numFmtId="0" fontId="11" fillId="0" borderId="5" xfId="0" applyFont="1" applyBorder="1" applyAlignment="1" applyProtection="1">
      <alignment vertical="center" wrapText="1"/>
    </xf>
    <xf numFmtId="3" fontId="11" fillId="0" borderId="5" xfId="0" applyNumberFormat="1" applyFont="1" applyBorder="1" applyAlignment="1" applyProtection="1">
      <alignment vertical="center" wrapText="1"/>
    </xf>
    <xf numFmtId="164" fontId="11" fillId="0" borderId="5" xfId="0" applyNumberFormat="1" applyFont="1" applyBorder="1" applyAlignment="1" applyProtection="1">
      <alignment vertical="center" wrapText="1"/>
    </xf>
    <xf numFmtId="165" fontId="11" fillId="0" borderId="5" xfId="0" applyNumberFormat="1" applyFont="1" applyBorder="1" applyAlignment="1" applyProtection="1">
      <alignment vertical="center" wrapText="1"/>
    </xf>
    <xf numFmtId="0" fontId="3" fillId="0" borderId="47" xfId="0" applyFont="1" applyBorder="1" applyAlignment="1" applyProtection="1">
      <alignment horizontal="left" vertical="center" wrapText="1"/>
    </xf>
    <xf numFmtId="0" fontId="3" fillId="0" borderId="48" xfId="0" applyFont="1" applyBorder="1" applyAlignment="1" applyProtection="1">
      <alignment vertical="center" wrapText="1"/>
    </xf>
    <xf numFmtId="3" fontId="3" fillId="0" borderId="48" xfId="0" applyNumberFormat="1" applyFont="1" applyBorder="1" applyAlignment="1" applyProtection="1">
      <alignment vertical="center" wrapText="1"/>
    </xf>
    <xf numFmtId="164" fontId="3" fillId="0" borderId="48" xfId="0" applyNumberFormat="1" applyFont="1" applyBorder="1" applyAlignment="1" applyProtection="1">
      <alignment vertical="center" wrapText="1"/>
    </xf>
    <xf numFmtId="165" fontId="3" fillId="0" borderId="48" xfId="0" applyNumberFormat="1" applyFont="1" applyBorder="1" applyAlignment="1" applyProtection="1">
      <alignment vertical="center" wrapText="1"/>
    </xf>
    <xf numFmtId="0" fontId="3" fillId="0" borderId="38" xfId="0" applyFont="1" applyFill="1" applyBorder="1" applyAlignment="1" applyProtection="1">
      <alignment horizontal="left" vertical="center" wrapText="1"/>
    </xf>
    <xf numFmtId="0" fontId="3" fillId="0" borderId="36" xfId="0" applyFont="1" applyFill="1" applyBorder="1" applyAlignment="1" applyProtection="1">
      <alignment vertical="center" wrapText="1"/>
    </xf>
    <xf numFmtId="3" fontId="5" fillId="0" borderId="36" xfId="0" applyNumberFormat="1" applyFont="1" applyFill="1" applyBorder="1" applyAlignment="1" applyProtection="1">
      <alignment vertical="center" wrapText="1"/>
    </xf>
    <xf numFmtId="164" fontId="3" fillId="0" borderId="36" xfId="0" applyNumberFormat="1" applyFont="1" applyBorder="1" applyAlignment="1" applyProtection="1">
      <alignment vertical="center" wrapText="1"/>
    </xf>
    <xf numFmtId="165" fontId="3" fillId="0" borderId="36" xfId="0" applyNumberFormat="1" applyFont="1" applyBorder="1" applyAlignment="1" applyProtection="1">
      <alignment vertical="center" wrapText="1"/>
    </xf>
    <xf numFmtId="0" fontId="13" fillId="0" borderId="21" xfId="0" applyFont="1" applyBorder="1" applyAlignment="1" applyProtection="1">
      <alignment horizontal="left" vertical="center" wrapText="1"/>
    </xf>
    <xf numFmtId="0" fontId="13" fillId="0" borderId="22" xfId="0" applyFont="1" applyBorder="1" applyAlignment="1" applyProtection="1">
      <alignment vertical="center" wrapText="1"/>
    </xf>
    <xf numFmtId="3" fontId="13" fillId="0" borderId="22" xfId="0" applyNumberFormat="1" applyFont="1" applyBorder="1" applyAlignment="1" applyProtection="1">
      <alignment vertical="center" wrapText="1"/>
    </xf>
    <xf numFmtId="164" fontId="13" fillId="0" borderId="22" xfId="0" applyNumberFormat="1" applyFont="1" applyBorder="1" applyAlignment="1" applyProtection="1">
      <alignment vertical="center" wrapText="1"/>
    </xf>
    <xf numFmtId="165" fontId="13" fillId="0" borderId="22" xfId="0" applyNumberFormat="1" applyFont="1" applyBorder="1" applyAlignment="1" applyProtection="1">
      <alignment vertical="center" wrapText="1"/>
    </xf>
    <xf numFmtId="3" fontId="13" fillId="0" borderId="22" xfId="0" applyNumberFormat="1" applyFont="1" applyFill="1" applyBorder="1" applyAlignment="1" applyProtection="1">
      <alignment vertical="center" wrapText="1"/>
    </xf>
    <xf numFmtId="0" fontId="3" fillId="0" borderId="38" xfId="0" applyFont="1" applyBorder="1" applyAlignment="1" applyProtection="1">
      <alignment vertical="center" wrapText="1"/>
    </xf>
    <xf numFmtId="0" fontId="3" fillId="0" borderId="36" xfId="0" applyFont="1" applyBorder="1" applyAlignment="1" applyProtection="1">
      <alignment vertical="center" wrapText="1"/>
    </xf>
    <xf numFmtId="3" fontId="3" fillId="0" borderId="36" xfId="0" applyNumberFormat="1" applyFont="1" applyBorder="1" applyAlignment="1" applyProtection="1">
      <alignment vertical="center" wrapText="1"/>
    </xf>
    <xf numFmtId="0" fontId="3" fillId="0" borderId="45" xfId="0" applyFont="1" applyBorder="1" applyAlignment="1" applyProtection="1">
      <alignment horizontal="left" vertical="center" wrapText="1"/>
    </xf>
    <xf numFmtId="0" fontId="3" fillId="0" borderId="19" xfId="0" applyFont="1" applyBorder="1" applyAlignment="1" applyProtection="1">
      <alignment vertical="center" wrapText="1"/>
    </xf>
    <xf numFmtId="0" fontId="13" fillId="0" borderId="38" xfId="0" applyFont="1" applyFill="1" applyBorder="1" applyAlignment="1" applyProtection="1">
      <alignment horizontal="left" vertical="center" wrapText="1"/>
    </xf>
    <xf numFmtId="0" fontId="13" fillId="0" borderId="36" xfId="0" applyFont="1" applyFill="1" applyBorder="1" applyAlignment="1" applyProtection="1">
      <alignment vertical="center" wrapText="1"/>
    </xf>
    <xf numFmtId="3" fontId="13" fillId="0" borderId="36" xfId="0" applyNumberFormat="1" applyFont="1" applyFill="1" applyBorder="1" applyAlignment="1" applyProtection="1">
      <alignment vertical="center" wrapText="1"/>
    </xf>
    <xf numFmtId="164" fontId="13" fillId="0" borderId="36" xfId="0" applyNumberFormat="1" applyFont="1" applyFill="1" applyBorder="1" applyAlignment="1" applyProtection="1">
      <alignment vertical="center" wrapText="1"/>
    </xf>
    <xf numFmtId="165" fontId="13" fillId="0" borderId="36" xfId="0" applyNumberFormat="1" applyFont="1" applyFill="1" applyBorder="1" applyAlignment="1" applyProtection="1">
      <alignment vertical="center" wrapText="1"/>
    </xf>
    <xf numFmtId="0" fontId="3" fillId="0" borderId="47" xfId="0" applyFont="1" applyFill="1" applyBorder="1" applyAlignment="1" applyProtection="1">
      <alignment horizontal="left" vertical="center" wrapText="1"/>
    </xf>
    <xf numFmtId="0" fontId="3" fillId="0" borderId="48" xfId="0" applyFont="1" applyFill="1" applyBorder="1" applyAlignment="1" applyProtection="1">
      <alignment vertical="center" wrapText="1"/>
    </xf>
    <xf numFmtId="3" fontId="9" fillId="0" borderId="48" xfId="0" applyNumberFormat="1" applyFont="1" applyBorder="1" applyAlignment="1" applyProtection="1">
      <alignment vertical="center" wrapText="1"/>
    </xf>
    <xf numFmtId="3" fontId="7" fillId="0" borderId="48" xfId="0" applyNumberFormat="1" applyFont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horizontal="center" vertical="center" textRotation="90" wrapText="1"/>
    </xf>
    <xf numFmtId="0" fontId="31" fillId="0" borderId="2" xfId="0" applyFont="1" applyFill="1" applyBorder="1" applyAlignment="1" applyProtection="1">
      <alignment horizontal="center" vertical="center" textRotation="90" wrapText="1"/>
    </xf>
    <xf numFmtId="0" fontId="31" fillId="0" borderId="9" xfId="0" applyFont="1" applyFill="1" applyBorder="1" applyAlignment="1" applyProtection="1">
      <alignment horizontal="center" vertical="center" textRotation="90" wrapText="1"/>
    </xf>
    <xf numFmtId="0" fontId="31" fillId="0" borderId="46" xfId="0" applyFont="1" applyFill="1" applyBorder="1" applyAlignment="1" applyProtection="1">
      <alignment horizontal="center" vertical="center" textRotation="90" wrapText="1"/>
    </xf>
    <xf numFmtId="0" fontId="31" fillId="0" borderId="12" xfId="0" applyFont="1" applyFill="1" applyBorder="1" applyAlignment="1" applyProtection="1">
      <alignment horizontal="center" vertical="center" textRotation="90" wrapText="1"/>
    </xf>
    <xf numFmtId="0" fontId="31" fillId="0" borderId="27" xfId="0" applyFont="1" applyFill="1" applyBorder="1" applyAlignment="1" applyProtection="1">
      <alignment horizontal="center" vertical="center" textRotation="90" wrapText="1"/>
    </xf>
    <xf numFmtId="0" fontId="31" fillId="0" borderId="2" xfId="0" applyFont="1" applyFill="1" applyBorder="1" applyAlignment="1" applyProtection="1">
      <alignment horizontal="center" textRotation="90" wrapText="1"/>
    </xf>
    <xf numFmtId="0" fontId="31" fillId="0" borderId="50" xfId="0" applyFont="1" applyFill="1" applyBorder="1" applyAlignment="1" applyProtection="1">
      <alignment horizontal="center" vertical="center" textRotation="90" wrapText="1"/>
    </xf>
    <xf numFmtId="0" fontId="31" fillId="0" borderId="23" xfId="0" applyFont="1" applyFill="1" applyBorder="1" applyAlignment="1" applyProtection="1">
      <alignment horizontal="center" vertical="center" textRotation="90" wrapText="1"/>
    </xf>
    <xf numFmtId="3" fontId="9" fillId="0" borderId="5" xfId="0" applyNumberFormat="1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vertical="center" wrapText="1"/>
    </xf>
    <xf numFmtId="164" fontId="9" fillId="0" borderId="1" xfId="0" applyNumberFormat="1" applyFont="1" applyFill="1" applyBorder="1" applyAlignment="1" applyProtection="1">
      <alignment vertical="center" wrapText="1"/>
    </xf>
    <xf numFmtId="165" fontId="9" fillId="0" borderId="1" xfId="0" applyNumberFormat="1" applyFont="1" applyFill="1" applyBorder="1" applyAlignment="1" applyProtection="1">
      <alignment vertical="center" wrapText="1"/>
    </xf>
    <xf numFmtId="0" fontId="13" fillId="0" borderId="14" xfId="0" applyFont="1" applyFill="1" applyBorder="1" applyAlignment="1" applyProtection="1">
      <alignment horizontal="left" vertical="center" wrapText="1"/>
    </xf>
    <xf numFmtId="0" fontId="13" fillId="0" borderId="13" xfId="0" applyFont="1" applyFill="1" applyBorder="1" applyAlignment="1" applyProtection="1">
      <alignment vertical="center" wrapText="1"/>
    </xf>
    <xf numFmtId="3" fontId="13" fillId="0" borderId="13" xfId="0" applyNumberFormat="1" applyFont="1" applyBorder="1" applyAlignment="1" applyProtection="1">
      <alignment vertical="center" wrapText="1"/>
    </xf>
    <xf numFmtId="0" fontId="13" fillId="0" borderId="13" xfId="0" applyFont="1" applyBorder="1" applyAlignment="1" applyProtection="1">
      <alignment vertical="center" wrapText="1"/>
    </xf>
    <xf numFmtId="0" fontId="32" fillId="0" borderId="15" xfId="0" applyFont="1" applyFill="1" applyBorder="1" applyAlignment="1" applyProtection="1">
      <alignment horizontal="center" vertical="center" textRotation="90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vertical="center" wrapText="1"/>
    </xf>
    <xf numFmtId="3" fontId="9" fillId="0" borderId="1" xfId="0" applyNumberFormat="1" applyFont="1" applyFill="1" applyBorder="1" applyAlignment="1" applyProtection="1">
      <alignment vertical="center" wrapText="1"/>
    </xf>
    <xf numFmtId="164" fontId="9" fillId="0" borderId="1" xfId="0" applyNumberFormat="1" applyFont="1" applyBorder="1" applyAlignment="1" applyProtection="1">
      <alignment vertical="center" wrapText="1"/>
    </xf>
    <xf numFmtId="165" fontId="9" fillId="0" borderId="1" xfId="0" applyNumberFormat="1" applyFont="1" applyBorder="1" applyAlignment="1" applyProtection="1">
      <alignment vertical="center" wrapText="1"/>
    </xf>
    <xf numFmtId="164" fontId="9" fillId="0" borderId="5" xfId="0" applyNumberFormat="1" applyFont="1" applyFill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 wrapText="1"/>
    </xf>
    <xf numFmtId="0" fontId="9" fillId="0" borderId="13" xfId="0" applyFont="1" applyFill="1" applyBorder="1" applyAlignment="1" applyProtection="1">
      <alignment vertical="center" wrapText="1"/>
    </xf>
    <xf numFmtId="3" fontId="9" fillId="0" borderId="13" xfId="0" applyNumberFormat="1" applyFont="1" applyFill="1" applyBorder="1" applyAlignment="1" applyProtection="1">
      <alignment vertical="center" wrapText="1"/>
    </xf>
    <xf numFmtId="0" fontId="32" fillId="0" borderId="2" xfId="0" applyFont="1" applyFill="1" applyBorder="1" applyAlignment="1" applyProtection="1">
      <alignment horizontal="center" vertical="center" textRotation="90" wrapText="1"/>
    </xf>
    <xf numFmtId="0" fontId="9" fillId="0" borderId="6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vertical="center" wrapText="1"/>
    </xf>
    <xf numFmtId="164" fontId="9" fillId="0" borderId="5" xfId="0" applyNumberFormat="1" applyFont="1" applyBorder="1" applyAlignment="1" applyProtection="1">
      <alignment vertical="center" wrapText="1"/>
    </xf>
    <xf numFmtId="165" fontId="9" fillId="0" borderId="5" xfId="0" applyNumberFormat="1" applyFont="1" applyBorder="1" applyAlignment="1" applyProtection="1">
      <alignment vertical="center" wrapText="1"/>
    </xf>
    <xf numFmtId="164" fontId="13" fillId="0" borderId="1" xfId="0" quotePrefix="1" applyNumberFormat="1" applyFont="1" applyBorder="1" applyAlignment="1" applyProtection="1">
      <alignment horizontal="center" vertical="center" wrapText="1"/>
    </xf>
    <xf numFmtId="165" fontId="13" fillId="0" borderId="1" xfId="0" quotePrefix="1" applyNumberFormat="1" applyFont="1" applyBorder="1" applyAlignment="1" applyProtection="1">
      <alignment horizontal="center" vertical="center" wrapText="1"/>
    </xf>
    <xf numFmtId="0" fontId="9" fillId="0" borderId="6" xfId="1" applyFont="1" applyBorder="1" applyAlignment="1" applyProtection="1">
      <alignment horizontal="left" vertical="center" wrapText="1"/>
    </xf>
    <xf numFmtId="0" fontId="13" fillId="0" borderId="21" xfId="0" applyFont="1" applyFill="1" applyBorder="1" applyAlignment="1" applyProtection="1">
      <alignment horizontal="left" vertical="center" wrapText="1"/>
    </xf>
    <xf numFmtId="0" fontId="13" fillId="0" borderId="22" xfId="0" applyFont="1" applyFill="1" applyBorder="1" applyAlignment="1" applyProtection="1">
      <alignment vertical="center" wrapText="1"/>
    </xf>
    <xf numFmtId="0" fontId="9" fillId="0" borderId="3" xfId="0" applyFont="1" applyFill="1" applyBorder="1" applyAlignment="1" applyProtection="1">
      <alignment horizontal="left" vertical="center" wrapText="1"/>
    </xf>
    <xf numFmtId="0" fontId="13" fillId="0" borderId="24" xfId="0" applyFont="1" applyBorder="1" applyAlignment="1" applyProtection="1">
      <alignment horizontal="left" vertical="center" wrapText="1"/>
    </xf>
    <xf numFmtId="0" fontId="9" fillId="0" borderId="24" xfId="0" applyFont="1" applyFill="1" applyBorder="1" applyAlignment="1" applyProtection="1">
      <alignment horizontal="left" vertical="center" wrapText="1"/>
    </xf>
    <xf numFmtId="0" fontId="9" fillId="0" borderId="16" xfId="0" applyFont="1" applyFill="1" applyBorder="1" applyAlignment="1" applyProtection="1">
      <alignment vertical="center" wrapText="1"/>
    </xf>
    <xf numFmtId="3" fontId="9" fillId="0" borderId="16" xfId="0" applyNumberFormat="1" applyFont="1" applyFill="1" applyBorder="1" applyAlignment="1" applyProtection="1">
      <alignment vertical="center" wrapText="1"/>
    </xf>
    <xf numFmtId="0" fontId="9" fillId="0" borderId="24" xfId="0" applyFont="1" applyBorder="1" applyAlignment="1" applyProtection="1">
      <alignment horizontal="left" vertical="center" wrapText="1"/>
    </xf>
    <xf numFmtId="0" fontId="9" fillId="0" borderId="16" xfId="0" applyFont="1" applyBorder="1" applyAlignment="1" applyProtection="1">
      <alignment vertical="center" wrapText="1"/>
    </xf>
    <xf numFmtId="3" fontId="9" fillId="0" borderId="16" xfId="0" applyNumberFormat="1" applyFont="1" applyBorder="1" applyAlignment="1" applyProtection="1">
      <alignment vertical="center" wrapText="1"/>
    </xf>
    <xf numFmtId="164" fontId="9" fillId="0" borderId="16" xfId="0" applyNumberFormat="1" applyFont="1" applyBorder="1" applyAlignment="1" applyProtection="1">
      <alignment vertical="center" wrapText="1"/>
    </xf>
    <xf numFmtId="165" fontId="9" fillId="0" borderId="16" xfId="0" applyNumberFormat="1" applyFont="1" applyBorder="1" applyAlignment="1" applyProtection="1">
      <alignment vertical="center" wrapText="1"/>
    </xf>
    <xf numFmtId="3" fontId="9" fillId="0" borderId="13" xfId="0" applyNumberFormat="1" applyFont="1" applyBorder="1" applyAlignment="1" applyProtection="1">
      <alignment vertical="center" wrapText="1"/>
    </xf>
    <xf numFmtId="0" fontId="33" fillId="10" borderId="41" xfId="0" applyFont="1" applyFill="1" applyBorder="1" applyAlignment="1">
      <alignment horizontal="left" vertical="center" wrapText="1"/>
    </xf>
    <xf numFmtId="0" fontId="33" fillId="10" borderId="41" xfId="0" applyFont="1" applyFill="1" applyBorder="1" applyAlignment="1">
      <alignment horizontal="center" vertical="center" wrapText="1"/>
    </xf>
    <xf numFmtId="3" fontId="33" fillId="10" borderId="41" xfId="0" applyNumberFormat="1" applyFont="1" applyFill="1" applyBorder="1" applyAlignment="1">
      <alignment horizontal="center" vertical="center" wrapText="1"/>
    </xf>
    <xf numFmtId="0" fontId="33" fillId="11" borderId="41" xfId="0" applyFont="1" applyFill="1" applyBorder="1" applyAlignment="1">
      <alignment horizontal="left" vertical="center" wrapText="1"/>
    </xf>
    <xf numFmtId="0" fontId="33" fillId="11" borderId="41" xfId="0" applyFont="1" applyFill="1" applyBorder="1" applyAlignment="1">
      <alignment horizontal="center" vertical="center" wrapText="1"/>
    </xf>
    <xf numFmtId="0" fontId="33" fillId="0" borderId="41" xfId="0" applyFont="1" applyBorder="1" applyAlignment="1">
      <alignment horizontal="left" vertical="center" wrapText="1"/>
    </xf>
    <xf numFmtId="0" fontId="33" fillId="0" borderId="41" xfId="0" applyFont="1" applyBorder="1" applyAlignment="1">
      <alignment horizontal="center" vertical="center" wrapText="1"/>
    </xf>
    <xf numFmtId="0" fontId="7" fillId="10" borderId="41" xfId="0" applyFont="1" applyFill="1" applyBorder="1" applyAlignment="1">
      <alignment vertical="center" wrapText="1"/>
    </xf>
    <xf numFmtId="0" fontId="33" fillId="11" borderId="55" xfId="0" applyFont="1" applyFill="1" applyBorder="1" applyAlignment="1">
      <alignment horizontal="center" vertical="center" wrapText="1"/>
    </xf>
    <xf numFmtId="0" fontId="33" fillId="11" borderId="56" xfId="0" applyFont="1" applyFill="1" applyBorder="1" applyAlignment="1">
      <alignment horizontal="center" vertical="center" wrapText="1"/>
    </xf>
    <xf numFmtId="0" fontId="33" fillId="11" borderId="55" xfId="0" applyFont="1" applyFill="1" applyBorder="1" applyAlignment="1">
      <alignment horizontal="left" vertical="center" wrapText="1"/>
    </xf>
    <xf numFmtId="0" fontId="33" fillId="11" borderId="56" xfId="0" applyFont="1" applyFill="1" applyBorder="1" applyAlignment="1">
      <alignment horizontal="left" vertical="center" wrapText="1"/>
    </xf>
    <xf numFmtId="0" fontId="29" fillId="0" borderId="0" xfId="0" applyFont="1"/>
    <xf numFmtId="0" fontId="33" fillId="11" borderId="58" xfId="0" applyFont="1" applyFill="1" applyBorder="1" applyAlignment="1">
      <alignment horizontal="left" vertical="center" wrapText="1"/>
    </xf>
    <xf numFmtId="0" fontId="33" fillId="11" borderId="58" xfId="0" applyFont="1" applyFill="1" applyBorder="1" applyAlignment="1">
      <alignment horizontal="center" vertical="center" wrapText="1"/>
    </xf>
    <xf numFmtId="0" fontId="33" fillId="11" borderId="59" xfId="0" applyFont="1" applyFill="1" applyBorder="1" applyAlignment="1">
      <alignment horizontal="left" vertical="center" wrapText="1"/>
    </xf>
    <xf numFmtId="0" fontId="33" fillId="11" borderId="59" xfId="0" applyFont="1" applyFill="1" applyBorder="1" applyAlignment="1">
      <alignment vertical="center" wrapText="1"/>
    </xf>
    <xf numFmtId="0" fontId="33" fillId="11" borderId="59" xfId="0" applyFont="1" applyFill="1" applyBorder="1" applyAlignment="1">
      <alignment horizontal="center" vertical="center" wrapText="1"/>
    </xf>
    <xf numFmtId="4" fontId="33" fillId="11" borderId="59" xfId="0" applyNumberFormat="1" applyFont="1" applyFill="1" applyBorder="1" applyAlignment="1">
      <alignment horizontal="center" vertical="center" wrapText="1"/>
    </xf>
    <xf numFmtId="0" fontId="33" fillId="0" borderId="56" xfId="0" applyFont="1" applyBorder="1" applyAlignment="1">
      <alignment horizontal="left" vertical="center" wrapText="1"/>
    </xf>
    <xf numFmtId="0" fontId="33" fillId="0" borderId="56" xfId="0" applyFont="1" applyBorder="1" applyAlignment="1">
      <alignment horizontal="center" vertical="center" wrapText="1"/>
    </xf>
    <xf numFmtId="0" fontId="33" fillId="0" borderId="58" xfId="0" applyFont="1" applyBorder="1" applyAlignment="1">
      <alignment horizontal="left" vertical="center" wrapText="1"/>
    </xf>
    <xf numFmtId="0" fontId="33" fillId="0" borderId="58" xfId="0" applyFont="1" applyBorder="1" applyAlignment="1">
      <alignment horizontal="center" vertical="center" wrapText="1"/>
    </xf>
    <xf numFmtId="0" fontId="33" fillId="10" borderId="56" xfId="0" applyFont="1" applyFill="1" applyBorder="1" applyAlignment="1">
      <alignment horizontal="left" vertical="center" wrapText="1"/>
    </xf>
    <xf numFmtId="0" fontId="33" fillId="10" borderId="56" xfId="0" applyFont="1" applyFill="1" applyBorder="1" applyAlignment="1">
      <alignment horizontal="center" vertical="center" wrapText="1"/>
    </xf>
    <xf numFmtId="3" fontId="33" fillId="10" borderId="56" xfId="0" applyNumberFormat="1" applyFont="1" applyFill="1" applyBorder="1" applyAlignment="1">
      <alignment horizontal="center" vertical="center" wrapText="1"/>
    </xf>
    <xf numFmtId="0" fontId="33" fillId="10" borderId="58" xfId="0" applyFont="1" applyFill="1" applyBorder="1" applyAlignment="1">
      <alignment horizontal="left" vertical="center" wrapText="1"/>
    </xf>
    <xf numFmtId="0" fontId="33" fillId="10" borderId="58" xfId="0" applyFont="1" applyFill="1" applyBorder="1" applyAlignment="1">
      <alignment horizontal="center" vertical="center" wrapText="1"/>
    </xf>
    <xf numFmtId="3" fontId="33" fillId="10" borderId="58" xfId="0" applyNumberFormat="1" applyFont="1" applyFill="1" applyBorder="1" applyAlignment="1">
      <alignment horizontal="center" vertical="center" wrapText="1"/>
    </xf>
    <xf numFmtId="0" fontId="33" fillId="10" borderId="55" xfId="0" applyFont="1" applyFill="1" applyBorder="1" applyAlignment="1">
      <alignment horizontal="left" vertical="center" wrapText="1"/>
    </xf>
    <xf numFmtId="0" fontId="33" fillId="10" borderId="55" xfId="0" applyFont="1" applyFill="1" applyBorder="1" applyAlignment="1">
      <alignment horizontal="center" vertical="center" wrapText="1"/>
    </xf>
    <xf numFmtId="0" fontId="33" fillId="10" borderId="59" xfId="0" applyFont="1" applyFill="1" applyBorder="1" applyAlignment="1">
      <alignment horizontal="left" vertical="center" wrapText="1"/>
    </xf>
    <xf numFmtId="0" fontId="33" fillId="10" borderId="59" xfId="0" applyFont="1" applyFill="1" applyBorder="1" applyAlignment="1">
      <alignment horizontal="center" vertical="center" wrapText="1"/>
    </xf>
    <xf numFmtId="0" fontId="35" fillId="12" borderId="55" xfId="0" applyFont="1" applyFill="1" applyBorder="1" applyAlignment="1">
      <alignment horizontal="left" vertical="center" wrapText="1"/>
    </xf>
    <xf numFmtId="0" fontId="35" fillId="12" borderId="55" xfId="0" applyFont="1" applyFill="1" applyBorder="1" applyAlignment="1">
      <alignment horizontal="center" vertical="center" wrapText="1"/>
    </xf>
    <xf numFmtId="0" fontId="35" fillId="12" borderId="56" xfId="0" applyFont="1" applyFill="1" applyBorder="1" applyAlignment="1">
      <alignment horizontal="left" vertical="center" wrapText="1"/>
    </xf>
    <xf numFmtId="0" fontId="35" fillId="12" borderId="56" xfId="0" applyFont="1" applyFill="1" applyBorder="1" applyAlignment="1">
      <alignment horizontal="center" vertical="center" wrapText="1"/>
    </xf>
    <xf numFmtId="0" fontId="35" fillId="12" borderId="59" xfId="0" applyFont="1" applyFill="1" applyBorder="1" applyAlignment="1">
      <alignment horizontal="left" vertical="center" wrapText="1"/>
    </xf>
    <xf numFmtId="0" fontId="35" fillId="12" borderId="59" xfId="0" applyFont="1" applyFill="1" applyBorder="1" applyAlignment="1">
      <alignment horizontal="center" vertical="center" wrapText="1"/>
    </xf>
    <xf numFmtId="0" fontId="35" fillId="12" borderId="58" xfId="0" applyFont="1" applyFill="1" applyBorder="1" applyAlignment="1">
      <alignment horizontal="left" vertical="center" wrapText="1"/>
    </xf>
    <xf numFmtId="0" fontId="35" fillId="12" borderId="58" xfId="0" applyFont="1" applyFill="1" applyBorder="1" applyAlignment="1">
      <alignment horizontal="center" vertical="center" wrapText="1"/>
    </xf>
    <xf numFmtId="0" fontId="31" fillId="0" borderId="60" xfId="0" applyFont="1" applyFill="1" applyBorder="1" applyAlignment="1" applyProtection="1">
      <alignment horizontal="center" vertical="center" textRotation="90" wrapText="1"/>
    </xf>
    <xf numFmtId="0" fontId="13" fillId="0" borderId="14" xfId="0" applyFont="1" applyBorder="1" applyAlignment="1" applyProtection="1">
      <alignment horizontal="left" vertical="center" wrapText="1"/>
    </xf>
    <xf numFmtId="0" fontId="38" fillId="0" borderId="0" xfId="0" applyFont="1" applyProtection="1"/>
    <xf numFmtId="0" fontId="39" fillId="0" borderId="0" xfId="0" applyFont="1" applyAlignment="1" applyProtection="1">
      <alignment textRotation="90"/>
    </xf>
    <xf numFmtId="0" fontId="29" fillId="0" borderId="0" xfId="0" applyFont="1" applyAlignment="1" applyProtection="1">
      <alignment horizontal="left"/>
    </xf>
    <xf numFmtId="0" fontId="29" fillId="0" borderId="0" xfId="0" applyFont="1" applyAlignment="1" applyProtection="1">
      <alignment wrapText="1"/>
    </xf>
    <xf numFmtId="0" fontId="29" fillId="0" borderId="0" xfId="0" applyFont="1" applyProtection="1"/>
    <xf numFmtId="0" fontId="29" fillId="0" borderId="0" xfId="0" applyFont="1" applyAlignment="1" applyProtection="1">
      <alignment vertical="center" wrapText="1"/>
    </xf>
    <xf numFmtId="0" fontId="29" fillId="0" borderId="0" xfId="0" applyFont="1" applyAlignment="1" applyProtection="1">
      <alignment horizontal="center" vertical="center"/>
    </xf>
    <xf numFmtId="165" fontId="20" fillId="0" borderId="0" xfId="0" applyNumberFormat="1" applyFont="1" applyAlignment="1" applyProtection="1">
      <alignment horizontal="center"/>
    </xf>
    <xf numFmtId="0" fontId="29" fillId="5" borderId="0" xfId="0" applyFont="1" applyFill="1" applyProtection="1"/>
    <xf numFmtId="0" fontId="7" fillId="0" borderId="3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vertical="center" wrapText="1"/>
    </xf>
    <xf numFmtId="164" fontId="7" fillId="0" borderId="1" xfId="0" applyNumberFormat="1" applyFont="1" applyBorder="1" applyAlignment="1" applyProtection="1">
      <alignment vertical="center" wrapText="1"/>
    </xf>
    <xf numFmtId="165" fontId="7" fillId="0" borderId="1" xfId="0" applyNumberFormat="1" applyFont="1" applyBorder="1" applyAlignment="1" applyProtection="1">
      <alignment vertical="center" wrapText="1"/>
    </xf>
    <xf numFmtId="0" fontId="13" fillId="0" borderId="21" xfId="1" applyFont="1" applyBorder="1" applyAlignment="1" applyProtection="1">
      <alignment horizontal="left" vertical="center" wrapText="1"/>
    </xf>
    <xf numFmtId="0" fontId="13" fillId="0" borderId="22" xfId="1" applyFont="1" applyBorder="1" applyAlignment="1" applyProtection="1">
      <alignment vertical="center" wrapText="1"/>
    </xf>
    <xf numFmtId="164" fontId="9" fillId="0" borderId="53" xfId="0" applyNumberFormat="1" applyFont="1" applyBorder="1" applyAlignment="1" applyProtection="1">
      <alignment vertical="center" wrapText="1"/>
    </xf>
    <xf numFmtId="165" fontId="9" fillId="0" borderId="53" xfId="0" applyNumberFormat="1" applyFont="1" applyBorder="1" applyAlignment="1" applyProtection="1">
      <alignment vertical="center" wrapText="1"/>
    </xf>
    <xf numFmtId="165" fontId="41" fillId="0" borderId="34" xfId="0" applyNumberFormat="1" applyFont="1" applyFill="1" applyBorder="1" applyAlignment="1" applyProtection="1">
      <alignment horizontal="center" vertical="center" wrapText="1"/>
    </xf>
    <xf numFmtId="165" fontId="41" fillId="0" borderId="49" xfId="0" applyNumberFormat="1" applyFont="1" applyFill="1" applyBorder="1" applyAlignment="1" applyProtection="1">
      <alignment horizontal="center" vertical="center" wrapText="1"/>
    </xf>
    <xf numFmtId="165" fontId="41" fillId="0" borderId="33" xfId="0" applyNumberFormat="1" applyFont="1" applyFill="1" applyBorder="1" applyAlignment="1" applyProtection="1">
      <alignment horizontal="center" vertical="center" wrapText="1"/>
    </xf>
    <xf numFmtId="0" fontId="34" fillId="13" borderId="41" xfId="0" applyFont="1" applyFill="1" applyBorder="1" applyAlignment="1">
      <alignment horizontal="center" vertical="center" wrapText="1"/>
    </xf>
    <xf numFmtId="0" fontId="42" fillId="0" borderId="0" xfId="0" applyFont="1" applyProtection="1"/>
    <xf numFmtId="0" fontId="43" fillId="0" borderId="0" xfId="0" applyFont="1" applyAlignment="1" applyProtection="1">
      <alignment wrapText="1"/>
    </xf>
    <xf numFmtId="0" fontId="44" fillId="0" borderId="0" xfId="0" applyFont="1" applyAlignment="1" applyProtection="1">
      <alignment vertical="center"/>
    </xf>
    <xf numFmtId="0" fontId="42" fillId="5" borderId="0" xfId="0" applyFont="1" applyFill="1" applyProtection="1"/>
    <xf numFmtId="0" fontId="42" fillId="0" borderId="0" xfId="0" applyFont="1" applyFill="1" applyProtection="1"/>
    <xf numFmtId="0" fontId="45" fillId="0" borderId="0" xfId="0" applyFont="1" applyProtection="1"/>
    <xf numFmtId="0" fontId="12" fillId="5" borderId="0" xfId="0" applyFont="1" applyFill="1" applyAlignment="1" applyProtection="1"/>
    <xf numFmtId="165" fontId="41" fillId="0" borderId="62" xfId="0" applyNumberFormat="1" applyFont="1" applyFill="1" applyBorder="1" applyAlignment="1" applyProtection="1">
      <alignment horizontal="center" vertical="center" wrapText="1"/>
    </xf>
    <xf numFmtId="165" fontId="41" fillId="0" borderId="65" xfId="0" applyNumberFormat="1" applyFont="1" applyFill="1" applyBorder="1" applyAlignment="1" applyProtection="1">
      <alignment horizontal="center" vertical="center" wrapText="1"/>
    </xf>
    <xf numFmtId="165" fontId="41" fillId="0" borderId="64" xfId="0" applyNumberFormat="1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right" vertical="center"/>
    </xf>
    <xf numFmtId="3" fontId="3" fillId="0" borderId="54" xfId="0" applyNumberFormat="1" applyFont="1" applyBorder="1" applyAlignment="1" applyProtection="1">
      <alignment horizontal="right" vertical="center" wrapText="1"/>
    </xf>
    <xf numFmtId="3" fontId="13" fillId="0" borderId="1" xfId="0" applyNumberFormat="1" applyFont="1" applyBorder="1" applyAlignment="1" applyProtection="1">
      <alignment horizontal="right" vertical="center" wrapText="1"/>
    </xf>
    <xf numFmtId="165" fontId="13" fillId="0" borderId="13" xfId="0" applyNumberFormat="1" applyFont="1" applyBorder="1" applyAlignment="1" applyProtection="1">
      <alignment horizontal="right" vertical="center" wrapText="1"/>
    </xf>
    <xf numFmtId="165" fontId="3" fillId="0" borderId="1" xfId="0" applyNumberFormat="1" applyFont="1" applyBorder="1" applyAlignment="1" applyProtection="1">
      <alignment horizontal="right" vertical="center" wrapText="1"/>
    </xf>
    <xf numFmtId="165" fontId="13" fillId="0" borderId="5" xfId="0" applyNumberFormat="1" applyFont="1" applyFill="1" applyBorder="1" applyAlignment="1" applyProtection="1">
      <alignment horizontal="right" vertical="center" wrapText="1"/>
    </xf>
    <xf numFmtId="165" fontId="9" fillId="0" borderId="52" xfId="0" applyNumberFormat="1" applyFont="1" applyFill="1" applyBorder="1" applyAlignment="1" applyProtection="1">
      <alignment horizontal="right" vertical="center" wrapText="1"/>
    </xf>
    <xf numFmtId="165" fontId="9" fillId="0" borderId="5" xfId="0" applyNumberFormat="1" applyFont="1" applyFill="1" applyBorder="1" applyAlignment="1" applyProtection="1">
      <alignment horizontal="right" vertical="center" wrapText="1"/>
    </xf>
    <xf numFmtId="165" fontId="9" fillId="0" borderId="16" xfId="0" applyNumberFormat="1" applyFont="1" applyFill="1" applyBorder="1" applyAlignment="1" applyProtection="1">
      <alignment horizontal="right" vertical="center" wrapText="1"/>
    </xf>
    <xf numFmtId="165" fontId="9" fillId="0" borderId="53" xfId="0" applyNumberFormat="1" applyFont="1" applyFill="1" applyBorder="1" applyAlignment="1" applyProtection="1">
      <alignment horizontal="right" vertical="center" wrapText="1"/>
    </xf>
    <xf numFmtId="165" fontId="9" fillId="0" borderId="1" xfId="0" applyNumberFormat="1" applyFont="1" applyFill="1" applyBorder="1" applyAlignment="1" applyProtection="1">
      <alignment horizontal="right" vertical="center" wrapText="1"/>
    </xf>
    <xf numFmtId="165" fontId="9" fillId="0" borderId="13" xfId="0" applyNumberFormat="1" applyFont="1" applyFill="1" applyBorder="1" applyAlignment="1" applyProtection="1">
      <alignment horizontal="right" vertical="center" wrapText="1"/>
    </xf>
    <xf numFmtId="165" fontId="13" fillId="0" borderId="1" xfId="0" applyNumberFormat="1" applyFont="1" applyBorder="1" applyAlignment="1" applyProtection="1">
      <alignment horizontal="right" vertical="center" wrapText="1"/>
    </xf>
    <xf numFmtId="165" fontId="9" fillId="0" borderId="1" xfId="0" applyNumberFormat="1" applyFont="1" applyBorder="1" applyAlignment="1" applyProtection="1">
      <alignment horizontal="right" vertical="center" wrapText="1"/>
    </xf>
    <xf numFmtId="165" fontId="13" fillId="0" borderId="5" xfId="0" applyNumberFormat="1" applyFont="1" applyBorder="1" applyAlignment="1" applyProtection="1">
      <alignment horizontal="right" vertical="center" wrapText="1"/>
    </xf>
    <xf numFmtId="165" fontId="9" fillId="0" borderId="5" xfId="0" applyNumberFormat="1" applyFont="1" applyBorder="1" applyAlignment="1" applyProtection="1">
      <alignment horizontal="right" vertical="center" wrapText="1"/>
    </xf>
    <xf numFmtId="165" fontId="3" fillId="0" borderId="5" xfId="0" applyNumberFormat="1" applyFont="1" applyBorder="1" applyAlignment="1" applyProtection="1">
      <alignment horizontal="right" vertical="center" wrapText="1"/>
    </xf>
    <xf numFmtId="165" fontId="13" fillId="0" borderId="16" xfId="0" applyNumberFormat="1" applyFont="1" applyBorder="1" applyAlignment="1" applyProtection="1">
      <alignment horizontal="right" vertical="center" wrapText="1"/>
    </xf>
    <xf numFmtId="165" fontId="3" fillId="0" borderId="48" xfId="0" applyNumberFormat="1" applyFont="1" applyBorder="1" applyAlignment="1" applyProtection="1">
      <alignment horizontal="right" vertical="center" wrapText="1"/>
    </xf>
    <xf numFmtId="164" fontId="13" fillId="0" borderId="13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164" fontId="13" fillId="0" borderId="5" xfId="0" applyNumberFormat="1" applyFont="1" applyFill="1" applyBorder="1" applyAlignment="1" applyProtection="1">
      <alignment horizontal="right" vertical="center" wrapText="1"/>
    </xf>
    <xf numFmtId="164" fontId="9" fillId="0" borderId="52" xfId="0" applyNumberFormat="1" applyFont="1" applyFill="1" applyBorder="1" applyAlignment="1" applyProtection="1">
      <alignment horizontal="right" vertical="center" wrapText="1"/>
    </xf>
    <xf numFmtId="164" fontId="9" fillId="0" borderId="5" xfId="0" applyNumberFormat="1" applyFont="1" applyFill="1" applyBorder="1" applyAlignment="1" applyProtection="1">
      <alignment horizontal="right" vertical="center" wrapText="1"/>
    </xf>
    <xf numFmtId="164" fontId="9" fillId="0" borderId="16" xfId="0" applyNumberFormat="1" applyFont="1" applyFill="1" applyBorder="1" applyAlignment="1" applyProtection="1">
      <alignment horizontal="right" vertical="center" wrapText="1"/>
    </xf>
    <xf numFmtId="164" fontId="9" fillId="0" borderId="1" xfId="0" applyNumberFormat="1" applyFont="1" applyFill="1" applyBorder="1" applyAlignment="1" applyProtection="1">
      <alignment horizontal="right" vertical="center" wrapText="1"/>
    </xf>
    <xf numFmtId="164" fontId="9" fillId="0" borderId="13" xfId="0" applyNumberFormat="1" applyFont="1" applyFill="1" applyBorder="1" applyAlignment="1" applyProtection="1">
      <alignment horizontal="right" vertical="center" wrapText="1"/>
    </xf>
    <xf numFmtId="164" fontId="13" fillId="0" borderId="1" xfId="0" applyNumberFormat="1" applyFont="1" applyBorder="1" applyAlignment="1" applyProtection="1">
      <alignment horizontal="right" vertical="center" wrapText="1"/>
    </xf>
    <xf numFmtId="164" fontId="9" fillId="0" borderId="1" xfId="0" applyNumberFormat="1" applyFont="1" applyBorder="1" applyAlignment="1" applyProtection="1">
      <alignment horizontal="right" vertical="center" wrapText="1"/>
    </xf>
    <xf numFmtId="164" fontId="13" fillId="0" borderId="5" xfId="0" applyNumberFormat="1" applyFont="1" applyBorder="1" applyAlignment="1" applyProtection="1">
      <alignment horizontal="right" vertical="center" wrapText="1"/>
    </xf>
    <xf numFmtId="164" fontId="9" fillId="0" borderId="5" xfId="0" applyNumberFormat="1" applyFont="1" applyBorder="1" applyAlignment="1" applyProtection="1">
      <alignment horizontal="right" vertical="center" wrapText="1"/>
    </xf>
    <xf numFmtId="164" fontId="3" fillId="0" borderId="5" xfId="0" applyNumberFormat="1" applyFont="1" applyBorder="1" applyAlignment="1" applyProtection="1">
      <alignment horizontal="right" vertical="center" wrapText="1"/>
    </xf>
    <xf numFmtId="164" fontId="3" fillId="0" borderId="13" xfId="0" applyNumberFormat="1" applyFont="1" applyBorder="1" applyAlignment="1" applyProtection="1">
      <alignment horizontal="right" vertical="center" wrapText="1"/>
    </xf>
    <xf numFmtId="164" fontId="13" fillId="0" borderId="16" xfId="0" applyNumberFormat="1" applyFont="1" applyBorder="1" applyAlignment="1" applyProtection="1">
      <alignment horizontal="right" vertical="center" wrapText="1"/>
    </xf>
    <xf numFmtId="164" fontId="3" fillId="0" borderId="48" xfId="0" applyNumberFormat="1" applyFont="1" applyBorder="1" applyAlignment="1" applyProtection="1">
      <alignment horizontal="right" vertical="center" wrapText="1"/>
    </xf>
    <xf numFmtId="0" fontId="0" fillId="4" borderId="0" xfId="0" applyFill="1" applyAlignment="1" applyProtection="1">
      <alignment horizontal="right"/>
    </xf>
    <xf numFmtId="3" fontId="13" fillId="0" borderId="13" xfId="0" applyNumberFormat="1" applyFont="1" applyBorder="1" applyAlignment="1" applyProtection="1">
      <alignment horizontal="right" vertical="center" wrapText="1"/>
    </xf>
    <xf numFmtId="3" fontId="5" fillId="0" borderId="1" xfId="0" applyNumberFormat="1" applyFont="1" applyBorder="1" applyAlignment="1" applyProtection="1">
      <alignment horizontal="right" vertical="center" wrapText="1"/>
    </xf>
    <xf numFmtId="3" fontId="13" fillId="0" borderId="5" xfId="0" applyNumberFormat="1" applyFont="1" applyFill="1" applyBorder="1" applyAlignment="1" applyProtection="1">
      <alignment horizontal="right" vertical="center" wrapText="1"/>
    </xf>
    <xf numFmtId="3" fontId="9" fillId="0" borderId="16" xfId="0" applyNumberFormat="1" applyFont="1" applyFill="1" applyBorder="1" applyAlignment="1" applyProtection="1">
      <alignment horizontal="right" vertical="center" wrapText="1"/>
    </xf>
    <xf numFmtId="3" fontId="9" fillId="0" borderId="5" xfId="0" applyNumberFormat="1" applyFont="1" applyFill="1" applyBorder="1" applyAlignment="1" applyProtection="1">
      <alignment horizontal="right" vertical="center" wrapText="1"/>
    </xf>
    <xf numFmtId="3" fontId="9" fillId="0" borderId="1" xfId="0" applyNumberFormat="1" applyFont="1" applyFill="1" applyBorder="1" applyAlignment="1" applyProtection="1">
      <alignment horizontal="right" vertical="center" wrapText="1"/>
    </xf>
    <xf numFmtId="3" fontId="9" fillId="0" borderId="13" xfId="0" applyNumberFormat="1" applyFont="1" applyFill="1" applyBorder="1" applyAlignment="1" applyProtection="1">
      <alignment horizontal="right" vertical="center" wrapText="1"/>
    </xf>
    <xf numFmtId="3" fontId="13" fillId="0" borderId="1" xfId="0" applyNumberFormat="1" applyFont="1" applyFill="1" applyBorder="1" applyAlignment="1" applyProtection="1">
      <alignment horizontal="right" vertical="center" wrapText="1"/>
    </xf>
    <xf numFmtId="3" fontId="9" fillId="0" borderId="1" xfId="0" applyNumberFormat="1" applyFont="1" applyBorder="1" applyAlignment="1" applyProtection="1">
      <alignment horizontal="right" vertical="center" wrapText="1"/>
    </xf>
    <xf numFmtId="3" fontId="9" fillId="0" borderId="5" xfId="0" applyNumberFormat="1" applyFont="1" applyBorder="1" applyAlignment="1" applyProtection="1">
      <alignment horizontal="right" vertical="center" wrapText="1"/>
    </xf>
    <xf numFmtId="3" fontId="13" fillId="0" borderId="5" xfId="0" applyNumberFormat="1" applyFont="1" applyBorder="1" applyAlignment="1" applyProtection="1">
      <alignment horizontal="right" vertical="center" wrapText="1"/>
    </xf>
    <xf numFmtId="3" fontId="13" fillId="0" borderId="16" xfId="0" applyNumberFormat="1" applyFont="1" applyBorder="1" applyAlignment="1" applyProtection="1">
      <alignment horizontal="right" vertical="center" wrapText="1"/>
    </xf>
    <xf numFmtId="3" fontId="5" fillId="0" borderId="48" xfId="0" applyNumberFormat="1" applyFont="1" applyBorder="1" applyAlignment="1" applyProtection="1">
      <alignment horizontal="right" vertical="center" wrapText="1"/>
    </xf>
    <xf numFmtId="0" fontId="0" fillId="0" borderId="0" xfId="0" applyFill="1" applyAlignment="1" applyProtection="1">
      <alignment horizontal="right"/>
    </xf>
    <xf numFmtId="3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right"/>
    </xf>
    <xf numFmtId="3" fontId="37" fillId="0" borderId="0" xfId="0" applyNumberFormat="1" applyFont="1" applyAlignment="1" applyProtection="1">
      <alignment horizontal="right"/>
    </xf>
    <xf numFmtId="3" fontId="40" fillId="0" borderId="0" xfId="0" applyNumberFormat="1" applyFont="1" applyAlignment="1" applyProtection="1">
      <alignment horizontal="right"/>
    </xf>
    <xf numFmtId="0" fontId="3" fillId="6" borderId="35" xfId="0" applyFont="1" applyFill="1" applyBorder="1" applyAlignment="1" applyProtection="1">
      <alignment horizontal="center" vertical="center" wrapText="1"/>
    </xf>
    <xf numFmtId="0" fontId="5" fillId="6" borderId="36" xfId="0" applyFont="1" applyFill="1" applyBorder="1" applyAlignment="1" applyProtection="1">
      <alignment horizontal="center" vertical="center" wrapText="1"/>
    </xf>
    <xf numFmtId="164" fontId="0" fillId="4" borderId="0" xfId="0" applyNumberFormat="1" applyFill="1" applyAlignment="1" applyProtection="1">
      <alignment horizontal="center"/>
    </xf>
    <xf numFmtId="165" fontId="0" fillId="4" borderId="0" xfId="0" applyNumberFormat="1" applyFill="1" applyAlignment="1" applyProtection="1">
      <alignment horizontal="center"/>
    </xf>
    <xf numFmtId="164" fontId="3" fillId="0" borderId="1" xfId="0" applyNumberFormat="1" applyFont="1" applyBorder="1" applyAlignment="1" applyProtection="1">
      <alignment horizontal="center" vertical="center" wrapText="1"/>
    </xf>
    <xf numFmtId="165" fontId="3" fillId="0" borderId="1" xfId="0" applyNumberFormat="1" applyFont="1" applyBorder="1" applyAlignment="1" applyProtection="1">
      <alignment horizontal="center" vertical="center" wrapText="1"/>
    </xf>
    <xf numFmtId="164" fontId="13" fillId="0" borderId="1" xfId="0" applyNumberFormat="1" applyFont="1" applyBorder="1" applyAlignment="1" applyProtection="1">
      <alignment horizontal="center" vertical="center" wrapText="1"/>
    </xf>
    <xf numFmtId="165" fontId="13" fillId="0" borderId="1" xfId="0" applyNumberFormat="1" applyFont="1" applyBorder="1" applyAlignment="1" applyProtection="1">
      <alignment horizontal="center" vertical="center" wrapText="1"/>
    </xf>
    <xf numFmtId="164" fontId="13" fillId="0" borderId="5" xfId="0" applyNumberFormat="1" applyFont="1" applyBorder="1" applyAlignment="1" applyProtection="1">
      <alignment horizontal="center" vertical="center" wrapText="1"/>
    </xf>
    <xf numFmtId="165" fontId="13" fillId="0" borderId="5" xfId="0" applyNumberFormat="1" applyFont="1" applyBorder="1" applyAlignment="1" applyProtection="1">
      <alignment horizontal="center" vertical="center" wrapText="1"/>
    </xf>
    <xf numFmtId="164" fontId="3" fillId="0" borderId="13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165" fontId="9" fillId="0" borderId="1" xfId="0" applyNumberFormat="1" applyFont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165" fontId="0" fillId="0" borderId="0" xfId="0" applyNumberFormat="1" applyAlignment="1" applyProtection="1">
      <alignment horizontal="center"/>
    </xf>
    <xf numFmtId="164" fontId="29" fillId="0" borderId="0" xfId="0" applyNumberFormat="1" applyFont="1" applyAlignment="1" applyProtection="1">
      <alignment horizontal="center"/>
    </xf>
    <xf numFmtId="165" fontId="29" fillId="0" borderId="0" xfId="0" applyNumberFormat="1" applyFont="1" applyAlignment="1" applyProtection="1">
      <alignment horizontal="center"/>
    </xf>
    <xf numFmtId="3" fontId="13" fillId="0" borderId="10" xfId="0" applyNumberFormat="1" applyFont="1" applyFill="1" applyBorder="1" applyAlignment="1" applyProtection="1">
      <alignment horizontal="right" vertical="center" wrapText="1"/>
    </xf>
    <xf numFmtId="3" fontId="13" fillId="0" borderId="22" xfId="0" applyNumberFormat="1" applyFont="1" applyFill="1" applyBorder="1" applyAlignment="1" applyProtection="1">
      <alignment horizontal="right" vertical="center" wrapText="1"/>
    </xf>
    <xf numFmtId="3" fontId="5" fillId="0" borderId="1" xfId="0" applyNumberFormat="1" applyFont="1" applyFill="1" applyBorder="1" applyAlignment="1" applyProtection="1">
      <alignment horizontal="right" vertical="center" wrapText="1"/>
    </xf>
    <xf numFmtId="164" fontId="13" fillId="0" borderId="22" xfId="0" applyNumberFormat="1" applyFont="1" applyFill="1" applyBorder="1" applyAlignment="1" applyProtection="1">
      <alignment vertical="center" wrapText="1"/>
    </xf>
    <xf numFmtId="165" fontId="13" fillId="0" borderId="22" xfId="0" applyNumberFormat="1" applyFont="1" applyFill="1" applyBorder="1" applyAlignment="1" applyProtection="1">
      <alignment vertical="center" wrapText="1"/>
    </xf>
    <xf numFmtId="165" fontId="41" fillId="0" borderId="68" xfId="0" applyNumberFormat="1" applyFont="1" applyFill="1" applyBorder="1" applyAlignment="1" applyProtection="1">
      <alignment horizontal="center" vertical="center" wrapText="1"/>
    </xf>
    <xf numFmtId="165" fontId="41" fillId="0" borderId="69" xfId="0" applyNumberFormat="1" applyFont="1" applyFill="1" applyBorder="1" applyAlignment="1" applyProtection="1">
      <alignment horizontal="center" vertical="center" wrapText="1"/>
    </xf>
    <xf numFmtId="0" fontId="31" fillId="0" borderId="70" xfId="0" applyFont="1" applyFill="1" applyBorder="1" applyAlignment="1" applyProtection="1">
      <alignment horizontal="center" vertical="center" textRotation="90" wrapText="1"/>
    </xf>
    <xf numFmtId="0" fontId="13" fillId="0" borderId="71" xfId="0" applyFont="1" applyFill="1" applyBorder="1" applyAlignment="1" applyProtection="1">
      <alignment horizontal="left" vertical="center" wrapText="1"/>
    </xf>
    <xf numFmtId="0" fontId="13" fillId="0" borderId="72" xfId="0" applyFont="1" applyFill="1" applyBorder="1" applyAlignment="1" applyProtection="1">
      <alignment vertical="center" wrapText="1"/>
    </xf>
    <xf numFmtId="3" fontId="13" fillId="0" borderId="72" xfId="0" applyNumberFormat="1" applyFont="1" applyFill="1" applyBorder="1" applyAlignment="1" applyProtection="1">
      <alignment horizontal="right" vertical="center" wrapText="1"/>
    </xf>
    <xf numFmtId="164" fontId="13" fillId="0" borderId="72" xfId="0" applyNumberFormat="1" applyFont="1" applyFill="1" applyBorder="1" applyAlignment="1" applyProtection="1">
      <alignment horizontal="right" vertical="center" wrapText="1"/>
    </xf>
    <xf numFmtId="165" fontId="13" fillId="0" borderId="72" xfId="0" applyNumberFormat="1" applyFont="1" applyFill="1" applyBorder="1" applyAlignment="1" applyProtection="1">
      <alignment horizontal="right" vertical="center" wrapText="1"/>
    </xf>
    <xf numFmtId="165" fontId="41" fillId="0" borderId="73" xfId="0" applyNumberFormat="1" applyFont="1" applyFill="1" applyBorder="1" applyAlignment="1" applyProtection="1">
      <alignment horizontal="center" vertical="center" wrapText="1"/>
    </xf>
    <xf numFmtId="165" fontId="41" fillId="0" borderId="74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left" vertical="center" wrapText="1"/>
    </xf>
    <xf numFmtId="0" fontId="9" fillId="0" borderId="13" xfId="0" applyFont="1" applyBorder="1" applyAlignment="1" applyProtection="1">
      <alignment vertical="center" wrapText="1"/>
    </xf>
    <xf numFmtId="164" fontId="13" fillId="0" borderId="75" xfId="0" applyNumberFormat="1" applyFont="1" applyBorder="1" applyAlignment="1" applyProtection="1">
      <alignment vertical="center" wrapText="1"/>
    </xf>
    <xf numFmtId="165" fontId="13" fillId="0" borderId="75" xfId="0" applyNumberFormat="1" applyFont="1" applyBorder="1" applyAlignment="1" applyProtection="1">
      <alignment vertical="center" wrapText="1"/>
    </xf>
    <xf numFmtId="3" fontId="4" fillId="4" borderId="0" xfId="0" applyNumberFormat="1" applyFont="1" applyFill="1" applyAlignment="1" applyProtection="1">
      <alignment horizontal="right" vertical="center"/>
    </xf>
    <xf numFmtId="3" fontId="0" fillId="4" borderId="0" xfId="0" applyNumberFormat="1" applyFill="1" applyAlignment="1" applyProtection="1">
      <alignment horizontal="right"/>
    </xf>
    <xf numFmtId="3" fontId="3" fillId="6" borderId="36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Fill="1" applyAlignment="1" applyProtection="1">
      <alignment horizontal="right"/>
    </xf>
    <xf numFmtId="4" fontId="37" fillId="0" borderId="0" xfId="0" applyNumberFormat="1" applyFont="1" applyAlignment="1" applyProtection="1">
      <alignment horizontal="right"/>
    </xf>
    <xf numFmtId="0" fontId="28" fillId="0" borderId="0" xfId="0" applyFont="1" applyAlignment="1" applyProtection="1">
      <alignment horizontal="left"/>
    </xf>
    <xf numFmtId="0" fontId="28" fillId="0" borderId="0" xfId="0" applyFont="1" applyAlignment="1" applyProtection="1">
      <alignment wrapText="1"/>
    </xf>
    <xf numFmtId="4" fontId="47" fillId="0" borderId="0" xfId="0" applyNumberFormat="1" applyFont="1" applyAlignment="1" applyProtection="1">
      <alignment horizontal="right"/>
    </xf>
    <xf numFmtId="0" fontId="48" fillId="0" borderId="0" xfId="0" applyFont="1" applyProtection="1"/>
    <xf numFmtId="0" fontId="49" fillId="0" borderId="0" xfId="0" applyFont="1" applyAlignment="1" applyProtection="1">
      <alignment textRotation="90"/>
    </xf>
    <xf numFmtId="0" fontId="48" fillId="0" borderId="0" xfId="0" applyFont="1" applyAlignment="1" applyProtection="1">
      <alignment vertical="center" wrapText="1"/>
    </xf>
    <xf numFmtId="0" fontId="48" fillId="0" borderId="0" xfId="0" applyFont="1" applyAlignment="1" applyProtection="1">
      <alignment horizontal="center" vertical="center"/>
    </xf>
    <xf numFmtId="164" fontId="48" fillId="0" borderId="0" xfId="0" applyNumberFormat="1" applyFont="1" applyAlignment="1" applyProtection="1">
      <alignment horizontal="center"/>
    </xf>
    <xf numFmtId="165" fontId="48" fillId="0" borderId="0" xfId="0" applyNumberFormat="1" applyFont="1" applyAlignment="1" applyProtection="1">
      <alignment horizontal="center"/>
    </xf>
    <xf numFmtId="165" fontId="50" fillId="0" borderId="0" xfId="0" applyNumberFormat="1" applyFont="1" applyAlignment="1" applyProtection="1">
      <alignment horizontal="center"/>
    </xf>
    <xf numFmtId="0" fontId="48" fillId="5" borderId="0" xfId="0" applyFont="1" applyFill="1" applyProtection="1"/>
    <xf numFmtId="0" fontId="11" fillId="0" borderId="22" xfId="0" applyFont="1" applyFill="1" applyBorder="1" applyAlignment="1" applyProtection="1">
      <alignment vertical="center" wrapText="1"/>
    </xf>
    <xf numFmtId="164" fontId="3" fillId="0" borderId="54" xfId="0" applyNumberFormat="1" applyFont="1" applyBorder="1" applyAlignment="1" applyProtection="1">
      <alignment horizontal="right" vertical="center" wrapText="1"/>
    </xf>
    <xf numFmtId="0" fontId="47" fillId="0" borderId="0" xfId="0" applyFont="1" applyAlignment="1" applyProtection="1">
      <alignment textRotation="90"/>
    </xf>
    <xf numFmtId="0" fontId="28" fillId="0" borderId="0" xfId="0" applyFont="1" applyAlignment="1" applyProtection="1">
      <alignment vertical="center" wrapText="1"/>
    </xf>
    <xf numFmtId="0" fontId="28" fillId="0" borderId="0" xfId="0" applyFont="1" applyAlignment="1" applyProtection="1">
      <alignment horizontal="center" vertical="center"/>
    </xf>
    <xf numFmtId="164" fontId="28" fillId="0" borderId="0" xfId="0" applyNumberFormat="1" applyFont="1" applyAlignment="1" applyProtection="1">
      <alignment horizontal="center"/>
    </xf>
    <xf numFmtId="165" fontId="28" fillId="0" borderId="0" xfId="0" applyNumberFormat="1" applyFont="1" applyAlignment="1" applyProtection="1">
      <alignment horizontal="center"/>
    </xf>
    <xf numFmtId="165" fontId="51" fillId="0" borderId="0" xfId="0" applyNumberFormat="1" applyFont="1" applyAlignment="1" applyProtection="1">
      <alignment horizontal="center"/>
    </xf>
    <xf numFmtId="0" fontId="13" fillId="0" borderId="16" xfId="0" applyFont="1" applyFill="1" applyBorder="1" applyAlignment="1" applyProtection="1">
      <alignment vertical="center" wrapText="1"/>
    </xf>
    <xf numFmtId="0" fontId="36" fillId="5" borderId="0" xfId="0" applyFont="1" applyFill="1" applyProtection="1"/>
    <xf numFmtId="0" fontId="3" fillId="0" borderId="4" xfId="0" applyFont="1" applyFill="1" applyBorder="1" applyAlignment="1" applyProtection="1">
      <alignment vertical="center" wrapText="1"/>
    </xf>
    <xf numFmtId="0" fontId="9" fillId="0" borderId="5" xfId="1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>
      <alignment wrapText="1"/>
    </xf>
    <xf numFmtId="0" fontId="28" fillId="0" borderId="0" xfId="0" applyFont="1" applyBorder="1" applyAlignment="1" applyProtection="1">
      <alignment horizontal="left"/>
    </xf>
    <xf numFmtId="0" fontId="28" fillId="0" borderId="0" xfId="0" applyFont="1" applyBorder="1" applyAlignment="1" applyProtection="1">
      <alignment wrapText="1"/>
    </xf>
    <xf numFmtId="4" fontId="47" fillId="0" borderId="0" xfId="0" applyNumberFormat="1" applyFont="1" applyBorder="1" applyAlignment="1" applyProtection="1">
      <alignment horizontal="right"/>
    </xf>
    <xf numFmtId="3" fontId="47" fillId="0" borderId="0" xfId="0" applyNumberFormat="1" applyFont="1" applyAlignment="1" applyProtection="1">
      <alignment horizontal="right"/>
    </xf>
    <xf numFmtId="0" fontId="53" fillId="0" borderId="2" xfId="0" applyFont="1" applyFill="1" applyBorder="1" applyAlignment="1" applyProtection="1">
      <alignment horizontal="center" vertical="center" textRotation="90" wrapText="1"/>
    </xf>
    <xf numFmtId="3" fontId="47" fillId="0" borderId="0" xfId="0" applyNumberFormat="1" applyFont="1" applyBorder="1" applyAlignment="1" applyProtection="1">
      <alignment horizontal="right"/>
    </xf>
    <xf numFmtId="165" fontId="54" fillId="0" borderId="34" xfId="0" applyNumberFormat="1" applyFont="1" applyFill="1" applyBorder="1" applyAlignment="1" applyProtection="1">
      <alignment horizontal="center" vertical="center" wrapText="1"/>
    </xf>
    <xf numFmtId="164" fontId="9" fillId="0" borderId="67" xfId="0" applyNumberFormat="1" applyFont="1" applyBorder="1" applyAlignment="1" applyProtection="1">
      <alignment vertical="center" wrapText="1"/>
    </xf>
    <xf numFmtId="165" fontId="9" fillId="0" borderId="67" xfId="0" applyNumberFormat="1" applyFont="1" applyBorder="1" applyAlignment="1" applyProtection="1">
      <alignment vertical="center" wrapText="1"/>
    </xf>
    <xf numFmtId="4" fontId="22" fillId="5" borderId="0" xfId="0" applyNumberFormat="1" applyFont="1" applyFill="1" applyAlignment="1" applyProtection="1">
      <alignment vertical="center"/>
    </xf>
    <xf numFmtId="0" fontId="28" fillId="0" borderId="0" xfId="0" applyFont="1" applyFill="1" applyAlignment="1" applyProtection="1">
      <alignment horizontal="left"/>
    </xf>
    <xf numFmtId="0" fontId="28" fillId="0" borderId="0" xfId="0" applyFont="1" applyFill="1" applyAlignment="1" applyProtection="1">
      <alignment wrapText="1"/>
    </xf>
    <xf numFmtId="3" fontId="47" fillId="0" borderId="0" xfId="0" applyNumberFormat="1" applyFont="1" applyFill="1" applyAlignment="1" applyProtection="1">
      <alignment horizontal="right"/>
    </xf>
    <xf numFmtId="4" fontId="47" fillId="0" borderId="0" xfId="0" applyNumberFormat="1" applyFont="1" applyFill="1" applyAlignment="1" applyProtection="1">
      <alignment horizontal="right"/>
    </xf>
    <xf numFmtId="0" fontId="28" fillId="0" borderId="61" xfId="0" applyFont="1" applyBorder="1" applyAlignment="1" applyProtection="1">
      <alignment horizontal="left"/>
    </xf>
    <xf numFmtId="0" fontId="28" fillId="0" borderId="61" xfId="0" applyFont="1" applyBorder="1" applyAlignment="1" applyProtection="1">
      <alignment wrapText="1"/>
    </xf>
    <xf numFmtId="3" fontId="47" fillId="0" borderId="61" xfId="0" applyNumberFormat="1" applyFont="1" applyBorder="1" applyAlignment="1" applyProtection="1">
      <alignment horizontal="right"/>
    </xf>
    <xf numFmtId="4" fontId="47" fillId="0" borderId="61" xfId="0" applyNumberFormat="1" applyFont="1" applyBorder="1" applyAlignment="1" applyProtection="1">
      <alignment horizontal="right"/>
    </xf>
    <xf numFmtId="0" fontId="47" fillId="0" borderId="0" xfId="0" applyFont="1" applyFill="1" applyAlignment="1" applyProtection="1">
      <alignment textRotation="90"/>
    </xf>
    <xf numFmtId="4" fontId="47" fillId="0" borderId="0" xfId="0" applyNumberFormat="1" applyFont="1" applyFill="1" applyBorder="1" applyAlignment="1" applyProtection="1">
      <alignment horizontal="right"/>
    </xf>
    <xf numFmtId="0" fontId="28" fillId="0" borderId="0" xfId="0" applyFont="1" applyFill="1" applyAlignment="1" applyProtection="1">
      <alignment vertical="center" wrapText="1"/>
    </xf>
    <xf numFmtId="0" fontId="28" fillId="0" borderId="0" xfId="0" applyFont="1" applyFill="1" applyAlignment="1" applyProtection="1">
      <alignment horizontal="center" vertical="center"/>
    </xf>
    <xf numFmtId="164" fontId="28" fillId="0" borderId="0" xfId="0" applyNumberFormat="1" applyFont="1" applyFill="1" applyAlignment="1" applyProtection="1">
      <alignment horizontal="center"/>
    </xf>
    <xf numFmtId="165" fontId="28" fillId="0" borderId="0" xfId="0" applyNumberFormat="1" applyFont="1" applyFill="1" applyAlignment="1" applyProtection="1">
      <alignment horizontal="center"/>
    </xf>
    <xf numFmtId="165" fontId="51" fillId="0" borderId="0" xfId="0" applyNumberFormat="1" applyFont="1" applyFill="1" applyAlignment="1" applyProtection="1">
      <alignment horizontal="center"/>
    </xf>
    <xf numFmtId="0" fontId="28" fillId="0" borderId="0" xfId="0" applyFont="1" applyFill="1" applyProtection="1"/>
    <xf numFmtId="0" fontId="28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>
      <alignment wrapText="1"/>
    </xf>
    <xf numFmtId="3" fontId="47" fillId="0" borderId="0" xfId="0" applyNumberFormat="1" applyFont="1" applyFill="1" applyBorder="1" applyAlignment="1" applyProtection="1">
      <alignment horizontal="right"/>
    </xf>
    <xf numFmtId="0" fontId="31" fillId="0" borderId="7" xfId="0" applyFont="1" applyFill="1" applyBorder="1" applyAlignment="1" applyProtection="1">
      <alignment horizontal="center" vertical="center" textRotation="90" wrapText="1"/>
    </xf>
    <xf numFmtId="0" fontId="36" fillId="0" borderId="0" xfId="0" applyFont="1" applyAlignment="1" applyProtection="1">
      <alignment horizontal="left"/>
    </xf>
    <xf numFmtId="0" fontId="36" fillId="0" borderId="0" xfId="0" applyFont="1" applyAlignment="1" applyProtection="1">
      <alignment wrapText="1"/>
    </xf>
    <xf numFmtId="0" fontId="31" fillId="0" borderId="15" xfId="0" applyFont="1" applyFill="1" applyBorder="1" applyAlignment="1" applyProtection="1">
      <alignment vertical="center" textRotation="90" wrapText="1"/>
    </xf>
    <xf numFmtId="0" fontId="31" fillId="0" borderId="7" xfId="0" applyFont="1" applyFill="1" applyBorder="1" applyAlignment="1" applyProtection="1">
      <alignment vertical="center" textRotation="90" wrapText="1"/>
    </xf>
    <xf numFmtId="0" fontId="3" fillId="0" borderId="6" xfId="0" applyFont="1" applyBorder="1" applyAlignment="1" applyProtection="1">
      <alignment vertical="center" wrapText="1"/>
    </xf>
    <xf numFmtId="0" fontId="31" fillId="0" borderId="2" xfId="0" applyFont="1" applyFill="1" applyBorder="1" applyAlignment="1" applyProtection="1">
      <alignment vertical="center" textRotation="90" wrapText="1"/>
    </xf>
    <xf numFmtId="0" fontId="3" fillId="0" borderId="3" xfId="0" applyFont="1" applyBorder="1" applyAlignment="1" applyProtection="1">
      <alignment vertical="center" wrapText="1"/>
    </xf>
    <xf numFmtId="165" fontId="41" fillId="0" borderId="76" xfId="0" applyNumberFormat="1" applyFont="1" applyFill="1" applyBorder="1" applyAlignment="1" applyProtection="1">
      <alignment horizontal="center" vertical="center" wrapText="1"/>
    </xf>
    <xf numFmtId="164" fontId="3" fillId="0" borderId="53" xfId="0" applyNumberFormat="1" applyFont="1" applyBorder="1" applyAlignment="1" applyProtection="1">
      <alignment vertical="center" wrapText="1"/>
    </xf>
    <xf numFmtId="165" fontId="3" fillId="0" borderId="53" xfId="0" applyNumberFormat="1" applyFont="1" applyBorder="1" applyAlignment="1" applyProtection="1">
      <alignment vertical="center" wrapText="1"/>
    </xf>
    <xf numFmtId="164" fontId="3" fillId="0" borderId="54" xfId="0" applyNumberFormat="1" applyFont="1" applyBorder="1" applyAlignment="1" applyProtection="1">
      <alignment vertical="center" wrapText="1"/>
    </xf>
    <xf numFmtId="165" fontId="3" fillId="0" borderId="54" xfId="0" applyNumberFormat="1" applyFont="1" applyBorder="1" applyAlignment="1" applyProtection="1">
      <alignment vertical="center" wrapText="1"/>
    </xf>
    <xf numFmtId="165" fontId="41" fillId="0" borderId="77" xfId="0" applyNumberFormat="1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vertical="center" wrapText="1"/>
    </xf>
    <xf numFmtId="0" fontId="3" fillId="0" borderId="14" xfId="0" applyFont="1" applyFill="1" applyBorder="1" applyAlignment="1" applyProtection="1">
      <alignment vertical="center" wrapText="1"/>
    </xf>
    <xf numFmtId="0" fontId="3" fillId="0" borderId="24" xfId="0" applyFont="1" applyFill="1" applyBorder="1" applyAlignment="1" applyProtection="1">
      <alignment vertical="center" wrapText="1"/>
    </xf>
    <xf numFmtId="0" fontId="3" fillId="0" borderId="6" xfId="0" applyFont="1" applyFill="1" applyBorder="1" applyAlignment="1" applyProtection="1">
      <alignment vertical="center" wrapText="1"/>
    </xf>
    <xf numFmtId="3" fontId="5" fillId="0" borderId="16" xfId="0" applyNumberFormat="1" applyFont="1" applyFill="1" applyBorder="1" applyAlignment="1" applyProtection="1">
      <alignment vertical="center" wrapText="1"/>
    </xf>
    <xf numFmtId="0" fontId="31" fillId="0" borderId="23" xfId="0" applyFont="1" applyFill="1" applyBorder="1" applyAlignment="1" applyProtection="1">
      <alignment vertical="center" textRotation="90" wrapText="1"/>
    </xf>
    <xf numFmtId="0" fontId="31" fillId="0" borderId="7" xfId="0" applyFont="1" applyFill="1" applyBorder="1" applyAlignment="1" applyProtection="1">
      <alignment horizontal="center" textRotation="90" wrapText="1"/>
    </xf>
    <xf numFmtId="0" fontId="36" fillId="0" borderId="0" xfId="0" applyFont="1" applyProtection="1"/>
    <xf numFmtId="0" fontId="52" fillId="0" borderId="0" xfId="0" applyFont="1" applyAlignment="1" applyProtection="1">
      <alignment textRotation="90"/>
    </xf>
    <xf numFmtId="0" fontId="36" fillId="0" borderId="0" xfId="0" applyFont="1" applyAlignment="1" applyProtection="1">
      <alignment vertical="center" wrapText="1"/>
    </xf>
    <xf numFmtId="0" fontId="36" fillId="0" borderId="0" xfId="0" applyFont="1" applyAlignment="1" applyProtection="1">
      <alignment horizontal="center" vertical="center"/>
    </xf>
    <xf numFmtId="164" fontId="36" fillId="0" borderId="0" xfId="0" applyNumberFormat="1" applyFont="1" applyAlignment="1" applyProtection="1">
      <alignment horizontal="center"/>
    </xf>
    <xf numFmtId="165" fontId="36" fillId="0" borderId="0" xfId="0" applyNumberFormat="1" applyFont="1" applyAlignment="1" applyProtection="1">
      <alignment horizontal="center"/>
    </xf>
    <xf numFmtId="165" fontId="55" fillId="0" borderId="0" xfId="0" applyNumberFormat="1" applyFont="1" applyAlignment="1" applyProtection="1">
      <alignment horizontal="center"/>
    </xf>
    <xf numFmtId="0" fontId="5" fillId="0" borderId="3" xfId="0" applyFont="1" applyFill="1" applyBorder="1" applyAlignment="1" applyProtection="1">
      <alignment horizontal="left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5" fontId="5" fillId="0" borderId="1" xfId="0" applyNumberFormat="1" applyFont="1" applyFill="1" applyBorder="1" applyAlignment="1" applyProtection="1">
      <alignment horizontal="center" vertical="center" wrapText="1"/>
    </xf>
    <xf numFmtId="0" fontId="28" fillId="4" borderId="0" xfId="0" applyFont="1" applyFill="1" applyBorder="1" applyAlignment="1" applyProtection="1">
      <alignment horizontal="left"/>
    </xf>
    <xf numFmtId="0" fontId="28" fillId="4" borderId="0" xfId="0" applyFont="1" applyFill="1" applyBorder="1" applyAlignment="1" applyProtection="1">
      <alignment wrapText="1"/>
    </xf>
    <xf numFmtId="3" fontId="47" fillId="4" borderId="0" xfId="0" applyNumberFormat="1" applyFont="1" applyFill="1" applyBorder="1" applyAlignment="1" applyProtection="1">
      <alignment horizontal="right"/>
    </xf>
    <xf numFmtId="4" fontId="47" fillId="4" borderId="0" xfId="0" applyNumberFormat="1" applyFont="1" applyFill="1" applyAlignment="1" applyProtection="1">
      <alignment horizontal="right"/>
    </xf>
    <xf numFmtId="4" fontId="47" fillId="4" borderId="0" xfId="0" applyNumberFormat="1" applyFont="1" applyFill="1" applyBorder="1" applyAlignment="1" applyProtection="1">
      <alignment horizontal="right"/>
    </xf>
    <xf numFmtId="3" fontId="3" fillId="0" borderId="16" xfId="0" applyNumberFormat="1" applyFont="1" applyBorder="1" applyAlignment="1" applyProtection="1">
      <alignment vertical="center" wrapText="1"/>
    </xf>
    <xf numFmtId="3" fontId="7" fillId="0" borderId="13" xfId="0" applyNumberFormat="1" applyFont="1" applyBorder="1" applyAlignment="1" applyProtection="1">
      <alignment vertical="center" wrapText="1"/>
    </xf>
    <xf numFmtId="3" fontId="3" fillId="0" borderId="52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48" xfId="0" applyNumberFormat="1" applyFont="1" applyBorder="1" applyAlignment="1" applyProtection="1">
      <alignment horizontal="right" vertical="center" wrapText="1"/>
    </xf>
    <xf numFmtId="3" fontId="3" fillId="0" borderId="5" xfId="0" applyNumberFormat="1" applyFont="1" applyBorder="1" applyAlignment="1" applyProtection="1">
      <alignment horizontal="right" vertical="center" wrapText="1"/>
    </xf>
    <xf numFmtId="164" fontId="9" fillId="0" borderId="53" xfId="0" applyNumberFormat="1" applyFont="1" applyFill="1" applyBorder="1" applyAlignment="1" applyProtection="1">
      <alignment vertical="center" wrapText="1"/>
    </xf>
    <xf numFmtId="0" fontId="9" fillId="0" borderId="47" xfId="0" applyFont="1" applyBorder="1" applyAlignment="1" applyProtection="1">
      <alignment horizontal="left" vertical="center" wrapText="1"/>
    </xf>
    <xf numFmtId="0" fontId="9" fillId="0" borderId="48" xfId="0" applyFont="1" applyFill="1" applyBorder="1" applyAlignment="1" applyProtection="1">
      <alignment vertical="center" wrapText="1"/>
    </xf>
    <xf numFmtId="3" fontId="9" fillId="0" borderId="48" xfId="0" applyNumberFormat="1" applyFont="1" applyFill="1" applyBorder="1" applyAlignment="1" applyProtection="1">
      <alignment vertical="center" wrapText="1"/>
    </xf>
    <xf numFmtId="4" fontId="0" fillId="0" borderId="0" xfId="0" applyNumberFormat="1" applyAlignment="1" applyProtection="1">
      <alignment horizontal="center" vertical="center"/>
    </xf>
    <xf numFmtId="4" fontId="37" fillId="0" borderId="61" xfId="0" applyNumberFormat="1" applyFont="1" applyBorder="1" applyAlignment="1" applyProtection="1">
      <alignment horizontal="right"/>
    </xf>
    <xf numFmtId="165" fontId="3" fillId="0" borderId="13" xfId="0" applyNumberFormat="1" applyFont="1" applyBorder="1" applyAlignment="1" applyProtection="1">
      <alignment horizontal="center" vertical="center" wrapText="1"/>
    </xf>
    <xf numFmtId="164" fontId="13" fillId="0" borderId="1" xfId="0" quotePrefix="1" applyNumberFormat="1" applyFont="1" applyBorder="1" applyAlignment="1" applyProtection="1">
      <alignment horizontal="right" vertical="center" wrapText="1"/>
    </xf>
    <xf numFmtId="165" fontId="13" fillId="0" borderId="1" xfId="0" quotePrefix="1" applyNumberFormat="1" applyFont="1" applyBorder="1" applyAlignment="1" applyProtection="1">
      <alignment horizontal="right" vertical="center" wrapText="1"/>
    </xf>
    <xf numFmtId="0" fontId="31" fillId="0" borderId="37" xfId="0" applyFont="1" applyFill="1" applyBorder="1" applyAlignment="1" applyProtection="1">
      <alignment horizontal="center" textRotation="90" wrapText="1"/>
    </xf>
    <xf numFmtId="164" fontId="3" fillId="0" borderId="5" xfId="0" applyNumberFormat="1" applyFont="1" applyFill="1" applyBorder="1" applyAlignment="1" applyProtection="1">
      <alignment horizontal="center" vertical="center" wrapText="1"/>
    </xf>
    <xf numFmtId="165" fontId="3" fillId="0" borderId="5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Alignment="1" applyProtection="1">
      <alignment vertical="center"/>
    </xf>
    <xf numFmtId="0" fontId="47" fillId="0" borderId="0" xfId="0" applyFont="1" applyAlignment="1" applyProtection="1">
      <alignment vertical="center" textRotation="90"/>
    </xf>
    <xf numFmtId="0" fontId="28" fillId="0" borderId="0" xfId="0" applyFont="1" applyBorder="1" applyAlignment="1" applyProtection="1">
      <alignment horizontal="left" vertical="center"/>
    </xf>
    <xf numFmtId="0" fontId="28" fillId="0" borderId="0" xfId="0" applyFont="1" applyBorder="1" applyAlignment="1" applyProtection="1">
      <alignment vertical="center" wrapText="1"/>
    </xf>
    <xf numFmtId="3" fontId="47" fillId="0" borderId="0" xfId="0" applyNumberFormat="1" applyFont="1" applyBorder="1" applyAlignment="1" applyProtection="1">
      <alignment horizontal="right" vertical="center"/>
    </xf>
    <xf numFmtId="4" fontId="47" fillId="0" borderId="0" xfId="0" applyNumberFormat="1" applyFont="1" applyBorder="1" applyAlignment="1" applyProtection="1">
      <alignment horizontal="right" vertical="center"/>
    </xf>
    <xf numFmtId="164" fontId="28" fillId="0" borderId="0" xfId="0" applyNumberFormat="1" applyFont="1" applyAlignment="1" applyProtection="1">
      <alignment horizontal="center" vertical="center"/>
    </xf>
    <xf numFmtId="165" fontId="28" fillId="0" borderId="0" xfId="0" applyNumberFormat="1" applyFont="1" applyAlignment="1" applyProtection="1">
      <alignment horizontal="center" vertical="center"/>
    </xf>
    <xf numFmtId="165" fontId="51" fillId="0" borderId="0" xfId="0" applyNumberFormat="1" applyFont="1" applyAlignment="1" applyProtection="1">
      <alignment horizontal="center" vertical="center"/>
    </xf>
    <xf numFmtId="0" fontId="28" fillId="5" borderId="0" xfId="0" applyFont="1" applyFill="1" applyAlignment="1" applyProtection="1">
      <alignment vertical="center"/>
    </xf>
    <xf numFmtId="0" fontId="48" fillId="0" borderId="0" xfId="0" applyFont="1" applyAlignment="1" applyProtection="1">
      <alignment vertical="center"/>
    </xf>
    <xf numFmtId="0" fontId="49" fillId="0" borderId="0" xfId="0" applyFont="1" applyAlignment="1" applyProtection="1">
      <alignment vertical="center" textRotation="90"/>
    </xf>
    <xf numFmtId="4" fontId="47" fillId="0" borderId="0" xfId="0" applyNumberFormat="1" applyFont="1" applyAlignment="1" applyProtection="1">
      <alignment horizontal="right" vertical="center"/>
    </xf>
    <xf numFmtId="164" fontId="48" fillId="0" borderId="0" xfId="0" applyNumberFormat="1" applyFont="1" applyAlignment="1" applyProtection="1">
      <alignment horizontal="center" vertical="center"/>
    </xf>
    <xf numFmtId="165" fontId="48" fillId="0" borderId="0" xfId="0" applyNumberFormat="1" applyFont="1" applyAlignment="1" applyProtection="1">
      <alignment horizontal="center" vertical="center"/>
    </xf>
    <xf numFmtId="165" fontId="50" fillId="0" borderId="0" xfId="0" applyNumberFormat="1" applyFont="1" applyAlignment="1" applyProtection="1">
      <alignment horizontal="center" vertical="center"/>
    </xf>
    <xf numFmtId="0" fontId="48" fillId="5" borderId="0" xfId="0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24" fillId="0" borderId="0" xfId="0" applyFont="1" applyAlignment="1" applyProtection="1">
      <alignment vertical="center" textRotation="90"/>
    </xf>
    <xf numFmtId="0" fontId="28" fillId="0" borderId="0" xfId="0" applyFont="1" applyAlignment="1" applyProtection="1">
      <alignment horizontal="left" vertical="center"/>
    </xf>
    <xf numFmtId="3" fontId="47" fillId="0" borderId="0" xfId="0" applyNumberFormat="1" applyFont="1" applyAlignment="1" applyProtection="1">
      <alignment horizontal="right" vertical="center"/>
    </xf>
    <xf numFmtId="164" fontId="0" fillId="0" borderId="0" xfId="0" applyNumberFormat="1" applyAlignment="1" applyProtection="1">
      <alignment horizontal="center" vertical="center"/>
    </xf>
    <xf numFmtId="165" fontId="0" fillId="0" borderId="0" xfId="0" applyNumberFormat="1" applyAlignment="1" applyProtection="1">
      <alignment horizontal="center" vertical="center"/>
    </xf>
    <xf numFmtId="165" fontId="21" fillId="0" borderId="0" xfId="0" applyNumberFormat="1" applyFont="1" applyAlignment="1" applyProtection="1">
      <alignment horizontal="center" vertical="center"/>
    </xf>
    <xf numFmtId="0" fontId="0" fillId="5" borderId="0" xfId="0" applyFill="1" applyAlignment="1" applyProtection="1">
      <alignment vertical="center"/>
    </xf>
    <xf numFmtId="0" fontId="42" fillId="0" borderId="0" xfId="0" applyFont="1" applyAlignment="1" applyProtection="1">
      <alignment vertical="center"/>
    </xf>
    <xf numFmtId="0" fontId="56" fillId="0" borderId="0" xfId="0" applyFont="1" applyAlignment="1" applyProtection="1">
      <alignment vertical="center" wrapText="1"/>
    </xf>
    <xf numFmtId="0" fontId="56" fillId="0" borderId="0" xfId="0" applyFont="1" applyAlignment="1" applyProtection="1">
      <alignment horizontal="center" vertical="center"/>
    </xf>
    <xf numFmtId="164" fontId="56" fillId="0" borderId="0" xfId="0" applyNumberFormat="1" applyFont="1" applyAlignment="1" applyProtection="1">
      <alignment horizontal="center"/>
    </xf>
    <xf numFmtId="3" fontId="3" fillId="0" borderId="13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 applyProtection="1">
      <alignment vertical="center"/>
    </xf>
    <xf numFmtId="3" fontId="7" fillId="0" borderId="1" xfId="0" applyNumberFormat="1" applyFont="1" applyFill="1" applyBorder="1" applyAlignment="1" applyProtection="1">
      <alignment horizontal="right" vertical="center" wrapText="1"/>
    </xf>
    <xf numFmtId="0" fontId="37" fillId="0" borderId="0" xfId="0" applyFont="1" applyAlignment="1" applyProtection="1">
      <alignment horizontal="right"/>
    </xf>
    <xf numFmtId="0" fontId="13" fillId="0" borderId="5" xfId="0" applyFont="1" applyFill="1" applyBorder="1" applyAlignment="1" applyProtection="1">
      <alignment horizontal="center" vertical="center" wrapText="1"/>
    </xf>
    <xf numFmtId="9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6" xfId="0" applyFont="1" applyBorder="1" applyAlignment="1" applyProtection="1">
      <alignment vertical="center" wrapText="1"/>
    </xf>
    <xf numFmtId="0" fontId="13" fillId="0" borderId="16" xfId="0" applyFont="1" applyFill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vertical="center" wrapText="1"/>
    </xf>
    <xf numFmtId="0" fontId="14" fillId="0" borderId="5" xfId="0" applyFont="1" applyBorder="1" applyAlignment="1" applyProtection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72" xfId="0" applyFont="1" applyFill="1" applyBorder="1" applyAlignment="1" applyProtection="1">
      <alignment horizontal="center" vertical="center" wrapText="1"/>
    </xf>
    <xf numFmtId="0" fontId="11" fillId="0" borderId="22" xfId="0" applyFont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22" xfId="0" applyFont="1" applyFill="1" applyBorder="1" applyAlignment="1" applyProtection="1">
      <alignment horizontal="center" vertical="center" wrapText="1"/>
    </xf>
    <xf numFmtId="3" fontId="7" fillId="0" borderId="5" xfId="0" applyNumberFormat="1" applyFont="1" applyFill="1" applyBorder="1" applyAlignment="1" applyProtection="1">
      <alignment horizontal="right" vertical="center" wrapText="1"/>
    </xf>
    <xf numFmtId="3" fontId="7" fillId="0" borderId="13" xfId="0" applyNumberFormat="1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vertical="center" wrapText="1"/>
    </xf>
    <xf numFmtId="0" fontId="3" fillId="0" borderId="19" xfId="0" applyFont="1" applyFill="1" applyBorder="1" applyAlignment="1" applyProtection="1">
      <alignment vertical="center" wrapText="1"/>
    </xf>
    <xf numFmtId="3" fontId="9" fillId="0" borderId="19" xfId="0" applyNumberFormat="1" applyFont="1" applyBorder="1" applyAlignment="1" applyProtection="1">
      <alignment vertical="center" wrapText="1"/>
    </xf>
    <xf numFmtId="3" fontId="3" fillId="0" borderId="19" xfId="0" applyNumberFormat="1" applyFont="1" applyBorder="1" applyAlignment="1" applyProtection="1">
      <alignment vertical="center" wrapText="1"/>
    </xf>
    <xf numFmtId="3" fontId="13" fillId="0" borderId="72" xfId="0" applyNumberFormat="1" applyFont="1" applyBorder="1" applyAlignment="1" applyProtection="1">
      <alignment vertical="center" wrapText="1"/>
    </xf>
    <xf numFmtId="164" fontId="13" fillId="0" borderId="72" xfId="0" applyNumberFormat="1" applyFont="1" applyBorder="1" applyAlignment="1" applyProtection="1">
      <alignment vertical="center" wrapText="1"/>
    </xf>
    <xf numFmtId="165" fontId="13" fillId="0" borderId="72" xfId="0" applyNumberFormat="1" applyFont="1" applyBorder="1" applyAlignment="1" applyProtection="1">
      <alignment vertical="center" wrapText="1"/>
    </xf>
    <xf numFmtId="0" fontId="32" fillId="0" borderId="23" xfId="0" applyFont="1" applyFill="1" applyBorder="1" applyAlignment="1" applyProtection="1">
      <alignment horizontal="center" vertical="center" textRotation="90" wrapText="1"/>
    </xf>
    <xf numFmtId="3" fontId="13" fillId="0" borderId="16" xfId="0" applyNumberFormat="1" applyFont="1" applyBorder="1" applyAlignment="1" applyProtection="1">
      <alignment vertical="center" wrapText="1"/>
    </xf>
    <xf numFmtId="3" fontId="13" fillId="0" borderId="16" xfId="0" applyNumberFormat="1" applyFont="1" applyFill="1" applyBorder="1" applyAlignment="1" applyProtection="1">
      <alignment horizontal="center" vertical="center" wrapText="1"/>
    </xf>
    <xf numFmtId="164" fontId="13" fillId="0" borderId="16" xfId="0" applyNumberFormat="1" applyFont="1" applyBorder="1" applyAlignment="1" applyProtection="1">
      <alignment vertical="center" wrapText="1"/>
    </xf>
    <xf numFmtId="165" fontId="13" fillId="0" borderId="16" xfId="0" applyNumberFormat="1" applyFont="1" applyBorder="1" applyAlignment="1" applyProtection="1">
      <alignment vertical="center" wrapText="1"/>
    </xf>
    <xf numFmtId="0" fontId="9" fillId="0" borderId="14" xfId="1" applyFont="1" applyFill="1" applyBorder="1" applyAlignment="1" applyProtection="1">
      <alignment horizontal="left" vertical="center" wrapText="1"/>
    </xf>
    <xf numFmtId="0" fontId="9" fillId="0" borderId="13" xfId="1" applyFont="1" applyFill="1" applyBorder="1" applyAlignment="1" applyProtection="1">
      <alignment vertical="center" wrapText="1"/>
    </xf>
    <xf numFmtId="0" fontId="13" fillId="0" borderId="6" xfId="1" applyFont="1" applyBorder="1" applyAlignment="1" applyProtection="1">
      <alignment horizontal="left" vertical="center" wrapText="1"/>
    </xf>
    <xf numFmtId="0" fontId="13" fillId="0" borderId="5" xfId="1" applyFont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left" vertical="center" wrapText="1"/>
    </xf>
    <xf numFmtId="9" fontId="3" fillId="0" borderId="13" xfId="0" applyNumberFormat="1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3" fontId="3" fillId="0" borderId="13" xfId="0" applyNumberFormat="1" applyFont="1" applyBorder="1" applyAlignment="1" applyProtection="1">
      <alignment horizontal="center" vertical="center" wrapText="1"/>
    </xf>
    <xf numFmtId="0" fontId="3" fillId="0" borderId="48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52" xfId="0" applyFont="1" applyBorder="1" applyAlignment="1" applyProtection="1">
      <alignment horizontal="center" vertical="center" wrapText="1"/>
    </xf>
    <xf numFmtId="0" fontId="3" fillId="0" borderId="53" xfId="0" applyFont="1" applyBorder="1" applyAlignment="1" applyProtection="1">
      <alignment horizontal="left" vertical="center" wrapText="1"/>
    </xf>
    <xf numFmtId="3" fontId="5" fillId="0" borderId="13" xfId="0" applyNumberFormat="1" applyFont="1" applyFill="1" applyBorder="1" applyAlignment="1" applyProtection="1">
      <alignment horizontal="center" vertical="center" wrapText="1"/>
    </xf>
    <xf numFmtId="1" fontId="3" fillId="0" borderId="13" xfId="0" applyNumberFormat="1" applyFont="1" applyBorder="1" applyAlignment="1" applyProtection="1">
      <alignment horizontal="center" vertical="center" wrapText="1"/>
    </xf>
    <xf numFmtId="0" fontId="3" fillId="0" borderId="52" xfId="0" applyFont="1" applyBorder="1" applyAlignment="1" applyProtection="1">
      <alignment horizontal="left" vertical="center" wrapText="1"/>
    </xf>
    <xf numFmtId="0" fontId="3" fillId="0" borderId="53" xfId="0" applyFont="1" applyBorder="1" applyAlignment="1" applyProtection="1">
      <alignment horizontal="center" vertical="center" wrapText="1"/>
    </xf>
    <xf numFmtId="0" fontId="3" fillId="0" borderId="54" xfId="0" applyFont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horizontal="left" vertical="center" wrapText="1"/>
    </xf>
    <xf numFmtId="0" fontId="3" fillId="0" borderId="36" xfId="0" applyFont="1" applyBorder="1" applyAlignment="1" applyProtection="1">
      <alignment horizontal="center" vertical="center" wrapText="1"/>
    </xf>
    <xf numFmtId="9" fontId="3" fillId="0" borderId="1" xfId="0" applyNumberFormat="1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5" fillId="0" borderId="53" xfId="0" applyFont="1" applyBorder="1" applyAlignment="1" applyProtection="1">
      <alignment horizontal="left" vertical="center" wrapText="1"/>
    </xf>
    <xf numFmtId="3" fontId="3" fillId="0" borderId="53" xfId="0" applyNumberFormat="1" applyFont="1" applyBorder="1" applyAlignment="1" applyProtection="1">
      <alignment horizontal="center" vertical="center" wrapText="1"/>
    </xf>
    <xf numFmtId="0" fontId="5" fillId="0" borderId="54" xfId="0" applyFont="1" applyBorder="1" applyAlignment="1" applyProtection="1">
      <alignment horizontal="left" vertical="center" wrapText="1"/>
    </xf>
    <xf numFmtId="0" fontId="3" fillId="0" borderId="48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left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3" fillId="0" borderId="36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center" vertical="center" wrapText="1"/>
    </xf>
    <xf numFmtId="3" fontId="3" fillId="0" borderId="52" xfId="0" applyNumberFormat="1" applyFont="1" applyBorder="1" applyAlignment="1" applyProtection="1">
      <alignment vertical="center" wrapText="1"/>
    </xf>
    <xf numFmtId="3" fontId="3" fillId="0" borderId="52" xfId="0" applyNumberFormat="1" applyFont="1" applyBorder="1" applyAlignment="1" applyProtection="1">
      <alignment horizontal="center" vertical="center" wrapText="1"/>
    </xf>
    <xf numFmtId="3" fontId="3" fillId="0" borderId="53" xfId="0" applyNumberFormat="1" applyFont="1" applyBorder="1" applyAlignment="1" applyProtection="1">
      <alignment vertical="center" wrapText="1"/>
    </xf>
    <xf numFmtId="3" fontId="3" fillId="0" borderId="5" xfId="0" applyNumberFormat="1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vertical="center" wrapText="1"/>
    </xf>
    <xf numFmtId="0" fontId="3" fillId="0" borderId="54" xfId="0" applyFont="1" applyBorder="1" applyAlignment="1" applyProtection="1">
      <alignment horizontal="left" vertical="center" wrapText="1"/>
    </xf>
    <xf numFmtId="0" fontId="13" fillId="0" borderId="36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9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left" vertical="center" wrapText="1"/>
    </xf>
    <xf numFmtId="1" fontId="3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3" fillId="0" borderId="19" xfId="0" applyFont="1" applyBorder="1" applyAlignment="1" applyProtection="1">
      <alignment horizontal="left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13" fillId="0" borderId="72" xfId="0" applyFont="1" applyBorder="1" applyAlignment="1" applyProtection="1">
      <alignment vertical="center" wrapText="1"/>
    </xf>
    <xf numFmtId="0" fontId="13" fillId="0" borderId="72" xfId="0" applyFont="1" applyBorder="1" applyAlignment="1" applyProtection="1">
      <alignment horizontal="center" vertical="center" wrapText="1"/>
    </xf>
    <xf numFmtId="0" fontId="3" fillId="0" borderId="48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3" fontId="9" fillId="0" borderId="36" xfId="0" applyNumberFormat="1" applyFont="1" applyBorder="1" applyAlignment="1" applyProtection="1">
      <alignment vertical="center" wrapText="1"/>
    </xf>
    <xf numFmtId="164" fontId="9" fillId="0" borderId="36" xfId="0" applyNumberFormat="1" applyFont="1" applyBorder="1" applyAlignment="1" applyProtection="1">
      <alignment vertical="center" wrapText="1"/>
    </xf>
    <xf numFmtId="165" fontId="9" fillId="0" borderId="36" xfId="0" applyNumberFormat="1" applyFont="1" applyBorder="1" applyAlignment="1" applyProtection="1">
      <alignment vertical="center" wrapText="1"/>
    </xf>
    <xf numFmtId="3" fontId="3" fillId="0" borderId="48" xfId="0" applyNumberFormat="1" applyFont="1" applyFill="1" applyBorder="1" applyAlignment="1" applyProtection="1">
      <alignment vertical="center" wrapText="1"/>
    </xf>
    <xf numFmtId="3" fontId="7" fillId="0" borderId="48" xfId="0" applyNumberFormat="1" applyFont="1" applyFill="1" applyBorder="1" applyAlignment="1" applyProtection="1">
      <alignment vertical="center" wrapText="1"/>
    </xf>
    <xf numFmtId="0" fontId="7" fillId="0" borderId="48" xfId="0" applyFont="1" applyFill="1" applyBorder="1" applyAlignment="1" applyProtection="1">
      <alignment horizontal="left" vertical="center" wrapText="1"/>
    </xf>
    <xf numFmtId="0" fontId="7" fillId="0" borderId="48" xfId="0" applyFont="1" applyFill="1" applyBorder="1" applyAlignment="1" applyProtection="1">
      <alignment horizontal="center" vertical="center" wrapText="1"/>
    </xf>
    <xf numFmtId="164" fontId="3" fillId="0" borderId="48" xfId="0" applyNumberFormat="1" applyFont="1" applyFill="1" applyBorder="1" applyAlignment="1" applyProtection="1">
      <alignment vertical="center" wrapText="1"/>
    </xf>
    <xf numFmtId="165" fontId="3" fillId="0" borderId="48" xfId="0" applyNumberFormat="1" applyFont="1" applyFill="1" applyBorder="1" applyAlignment="1" applyProtection="1">
      <alignment vertical="center" wrapText="1"/>
    </xf>
    <xf numFmtId="0" fontId="9" fillId="0" borderId="38" xfId="0" applyFont="1" applyFill="1" applyBorder="1" applyAlignment="1" applyProtection="1">
      <alignment horizontal="left" vertical="center" wrapText="1"/>
    </xf>
    <xf numFmtId="0" fontId="9" fillId="0" borderId="36" xfId="0" applyFont="1" applyFill="1" applyBorder="1" applyAlignment="1" applyProtection="1">
      <alignment vertical="center" wrapText="1"/>
    </xf>
    <xf numFmtId="3" fontId="9" fillId="0" borderId="36" xfId="0" applyNumberFormat="1" applyFont="1" applyFill="1" applyBorder="1" applyAlignment="1" applyProtection="1">
      <alignment vertical="center" wrapText="1"/>
    </xf>
    <xf numFmtId="3" fontId="9" fillId="0" borderId="37" xfId="0" applyNumberFormat="1" applyFont="1" applyFill="1" applyBorder="1" applyAlignment="1" applyProtection="1">
      <alignment vertical="center" wrapText="1"/>
    </xf>
    <xf numFmtId="0" fontId="3" fillId="0" borderId="38" xfId="0" applyFont="1" applyBorder="1" applyAlignment="1" applyProtection="1">
      <alignment horizontal="left" vertical="center" wrapText="1"/>
    </xf>
    <xf numFmtId="164" fontId="3" fillId="0" borderId="36" xfId="0" applyNumberFormat="1" applyFont="1" applyBorder="1" applyAlignment="1" applyProtection="1">
      <alignment horizontal="right" vertical="center" wrapText="1"/>
    </xf>
    <xf numFmtId="165" fontId="9" fillId="0" borderId="36" xfId="0" applyNumberFormat="1" applyFont="1" applyFill="1" applyBorder="1" applyAlignment="1" applyProtection="1">
      <alignment horizontal="right"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/>
    </xf>
    <xf numFmtId="165" fontId="13" fillId="0" borderId="22" xfId="0" applyNumberFormat="1" applyFont="1" applyFill="1" applyBorder="1" applyAlignment="1" applyProtection="1">
      <alignment horizontal="right" vertical="center" wrapText="1"/>
    </xf>
    <xf numFmtId="0" fontId="13" fillId="0" borderId="47" xfId="0" applyFont="1" applyBorder="1" applyAlignment="1" applyProtection="1">
      <alignment horizontal="left" vertical="center" wrapText="1"/>
    </xf>
    <xf numFmtId="0" fontId="13" fillId="0" borderId="48" xfId="0" applyFont="1" applyBorder="1" applyAlignment="1" applyProtection="1">
      <alignment vertical="center" wrapText="1"/>
    </xf>
    <xf numFmtId="3" fontId="13" fillId="0" borderId="48" xfId="0" applyNumberFormat="1" applyFont="1" applyFill="1" applyBorder="1" applyAlignment="1" applyProtection="1">
      <alignment vertical="center" wrapText="1"/>
    </xf>
    <xf numFmtId="0" fontId="13" fillId="0" borderId="48" xfId="0" applyFont="1" applyBorder="1" applyAlignment="1" applyProtection="1">
      <alignment horizontal="center" vertical="center" wrapText="1"/>
    </xf>
    <xf numFmtId="164" fontId="13" fillId="0" borderId="48" xfId="0" applyNumberFormat="1" applyFont="1" applyBorder="1" applyAlignment="1" applyProtection="1">
      <alignment vertical="center" wrapText="1"/>
    </xf>
    <xf numFmtId="165" fontId="13" fillId="0" borderId="48" xfId="0" applyNumberFormat="1" applyFont="1" applyBorder="1" applyAlignment="1" applyProtection="1">
      <alignment vertical="center" wrapText="1"/>
    </xf>
    <xf numFmtId="164" fontId="3" fillId="0" borderId="48" xfId="0" applyNumberFormat="1" applyFont="1" applyBorder="1" applyAlignment="1" applyProtection="1">
      <alignment horizontal="center" vertical="center" wrapText="1"/>
    </xf>
    <xf numFmtId="165" fontId="3" fillId="0" borderId="48" xfId="0" applyNumberFormat="1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vertical="center" wrapText="1"/>
    </xf>
    <xf numFmtId="3" fontId="3" fillId="0" borderId="22" xfId="0" applyNumberFormat="1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horizontal="left" vertical="center" wrapText="1"/>
    </xf>
    <xf numFmtId="0" fontId="3" fillId="0" borderId="22" xfId="0" applyFont="1" applyBorder="1" applyAlignment="1" applyProtection="1">
      <alignment horizontal="center" vertical="center" wrapText="1"/>
    </xf>
    <xf numFmtId="164" fontId="3" fillId="0" borderId="22" xfId="0" applyNumberFormat="1" applyFont="1" applyBorder="1" applyAlignment="1" applyProtection="1">
      <alignment horizontal="center" vertical="center" wrapText="1"/>
    </xf>
    <xf numFmtId="165" fontId="3" fillId="0" borderId="22" xfId="0" applyNumberFormat="1" applyFont="1" applyBorder="1" applyAlignment="1" applyProtection="1">
      <alignment horizontal="center" vertical="center" wrapText="1"/>
    </xf>
    <xf numFmtId="3" fontId="5" fillId="0" borderId="48" xfId="0" applyNumberFormat="1" applyFont="1" applyBorder="1" applyAlignment="1" applyProtection="1">
      <alignment vertical="center" wrapText="1"/>
    </xf>
    <xf numFmtId="3" fontId="9" fillId="0" borderId="48" xfId="0" applyNumberFormat="1" applyFont="1" applyBorder="1" applyAlignment="1" applyProtection="1">
      <alignment horizontal="right" vertical="center" wrapText="1"/>
    </xf>
    <xf numFmtId="9" fontId="3" fillId="0" borderId="48" xfId="0" applyNumberFormat="1" applyFont="1" applyBorder="1" applyAlignment="1" applyProtection="1">
      <alignment horizontal="center" vertical="center" wrapText="1"/>
    </xf>
    <xf numFmtId="0" fontId="9" fillId="0" borderId="79" xfId="1" applyFont="1" applyFill="1" applyBorder="1" applyAlignment="1" applyProtection="1">
      <alignment horizontal="left" vertical="center" wrapText="1"/>
    </xf>
    <xf numFmtId="0" fontId="9" fillId="0" borderId="80" xfId="1" applyFont="1" applyFill="1" applyBorder="1" applyAlignment="1" applyProtection="1">
      <alignment vertical="center" wrapText="1"/>
    </xf>
    <xf numFmtId="3" fontId="9" fillId="0" borderId="7" xfId="0" applyNumberFormat="1" applyFont="1" applyFill="1" applyBorder="1" applyAlignment="1" applyProtection="1">
      <alignment vertical="center" wrapText="1"/>
    </xf>
    <xf numFmtId="3" fontId="3" fillId="0" borderId="82" xfId="0" applyNumberFormat="1" applyFont="1" applyFill="1" applyBorder="1" applyAlignment="1" applyProtection="1">
      <alignment horizontal="right" vertical="center" wrapText="1"/>
    </xf>
    <xf numFmtId="3" fontId="3" fillId="0" borderId="82" xfId="0" applyNumberFormat="1" applyFont="1" applyBorder="1" applyAlignment="1" applyProtection="1">
      <alignment horizontal="right" vertical="center" wrapText="1"/>
    </xf>
    <xf numFmtId="3" fontId="3" fillId="0" borderId="81" xfId="0" applyNumberFormat="1" applyFont="1" applyFill="1" applyBorder="1" applyAlignment="1" applyProtection="1">
      <alignment horizontal="right" vertical="center" wrapText="1"/>
    </xf>
    <xf numFmtId="3" fontId="3" fillId="0" borderId="81" xfId="0" applyNumberFormat="1" applyFont="1" applyBorder="1" applyAlignment="1" applyProtection="1">
      <alignment horizontal="right" vertical="center" wrapText="1"/>
    </xf>
    <xf numFmtId="0" fontId="57" fillId="4" borderId="0" xfId="0" applyFont="1" applyFill="1" applyAlignment="1" applyProtection="1">
      <alignment horizontal="center" vertical="center"/>
    </xf>
    <xf numFmtId="0" fontId="46" fillId="0" borderId="85" xfId="0" applyFont="1" applyBorder="1" applyAlignment="1" applyProtection="1">
      <alignment horizontal="left" vertical="center" wrapText="1"/>
    </xf>
    <xf numFmtId="0" fontId="46" fillId="0" borderId="86" xfId="0" applyFont="1" applyBorder="1" applyAlignment="1" applyProtection="1">
      <alignment horizontal="left" vertical="center" wrapText="1"/>
    </xf>
    <xf numFmtId="3" fontId="5" fillId="0" borderId="4" xfId="0" applyNumberFormat="1" applyFont="1" applyBorder="1" applyAlignment="1" applyProtection="1">
      <alignment vertical="center" wrapText="1"/>
    </xf>
    <xf numFmtId="3" fontId="5" fillId="0" borderId="48" xfId="0" applyNumberFormat="1" applyFont="1" applyFill="1" applyBorder="1" applyAlignment="1" applyProtection="1">
      <alignment vertical="center" wrapText="1"/>
    </xf>
    <xf numFmtId="0" fontId="5" fillId="3" borderId="24" xfId="0" applyFont="1" applyFill="1" applyBorder="1" applyAlignment="1" applyProtection="1">
      <alignment horizontal="center" vertical="center" textRotation="90" wrapText="1"/>
    </xf>
    <xf numFmtId="0" fontId="22" fillId="3" borderId="18" xfId="0" applyFont="1" applyFill="1" applyBorder="1" applyAlignment="1" applyProtection="1">
      <alignment horizontal="center" vertical="center"/>
    </xf>
    <xf numFmtId="165" fontId="41" fillId="0" borderId="66" xfId="0" applyNumberFormat="1" applyFont="1" applyFill="1" applyBorder="1" applyAlignment="1" applyProtection="1">
      <alignment horizontal="center" vertical="center" wrapText="1"/>
    </xf>
    <xf numFmtId="165" fontId="41" fillId="0" borderId="63" xfId="0" applyNumberFormat="1" applyFont="1" applyFill="1" applyBorder="1" applyAlignment="1" applyProtection="1">
      <alignment horizontal="center" vertical="center" wrapText="1"/>
    </xf>
    <xf numFmtId="3" fontId="5" fillId="0" borderId="13" xfId="0" applyNumberFormat="1" applyFont="1" applyBorder="1" applyAlignment="1" applyProtection="1">
      <alignment horizontal="right" vertical="center" wrapText="1"/>
    </xf>
    <xf numFmtId="3" fontId="3" fillId="0" borderId="13" xfId="0" applyNumberFormat="1" applyFont="1" applyBorder="1" applyAlignment="1" applyProtection="1">
      <alignment horizontal="right" vertical="center" wrapText="1"/>
    </xf>
    <xf numFmtId="165" fontId="3" fillId="0" borderId="13" xfId="0" applyNumberFormat="1" applyFont="1" applyBorder="1" applyAlignment="1" applyProtection="1">
      <alignment horizontal="right" vertical="center" wrapText="1"/>
    </xf>
    <xf numFmtId="165" fontId="3" fillId="0" borderId="36" xfId="0" applyNumberFormat="1" applyFont="1" applyBorder="1" applyAlignment="1" applyProtection="1">
      <alignment horizontal="right" vertical="center" wrapText="1"/>
    </xf>
    <xf numFmtId="0" fontId="31" fillId="0" borderId="15" xfId="0" applyFont="1" applyFill="1" applyBorder="1" applyAlignment="1" applyProtection="1">
      <alignment horizontal="center" vertical="center" textRotation="90" wrapText="1"/>
    </xf>
    <xf numFmtId="0" fontId="31" fillId="0" borderId="37" xfId="0" applyFont="1" applyFill="1" applyBorder="1" applyAlignment="1" applyProtection="1">
      <alignment horizontal="center" vertical="center" textRotation="90" wrapText="1"/>
    </xf>
    <xf numFmtId="0" fontId="23" fillId="9" borderId="42" xfId="0" applyFont="1" applyFill="1" applyBorder="1" applyAlignment="1">
      <alignment horizontal="center" vertical="center"/>
    </xf>
    <xf numFmtId="0" fontId="23" fillId="9" borderId="43" xfId="0" applyFont="1" applyFill="1" applyBorder="1" applyAlignment="1">
      <alignment horizontal="center" vertical="center"/>
    </xf>
    <xf numFmtId="0" fontId="23" fillId="9" borderId="44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15" xfId="0" applyFont="1" applyFill="1" applyBorder="1" applyAlignment="1" applyProtection="1">
      <alignment horizontal="center" vertical="center" textRotation="90" wrapText="1"/>
    </xf>
    <xf numFmtId="0" fontId="31" fillId="0" borderId="37" xfId="0" applyFont="1" applyFill="1" applyBorder="1" applyAlignment="1" applyProtection="1">
      <alignment horizontal="center" vertical="center" textRotation="90" wrapText="1"/>
    </xf>
    <xf numFmtId="0" fontId="9" fillId="0" borderId="14" xfId="1" applyFont="1" applyBorder="1" applyAlignment="1" applyProtection="1">
      <alignment horizontal="left" vertical="center" wrapText="1"/>
    </xf>
    <xf numFmtId="0" fontId="9" fillId="0" borderId="38" xfId="1" applyFont="1" applyBorder="1" applyAlignment="1" applyProtection="1">
      <alignment horizontal="left" vertical="center" wrapText="1"/>
    </xf>
    <xf numFmtId="165" fontId="41" fillId="0" borderId="66" xfId="0" applyNumberFormat="1" applyFont="1" applyFill="1" applyBorder="1" applyAlignment="1" applyProtection="1">
      <alignment horizontal="center" vertical="center" wrapText="1"/>
    </xf>
    <xf numFmtId="165" fontId="41" fillId="0" borderId="63" xfId="0" applyNumberFormat="1" applyFont="1" applyFill="1" applyBorder="1" applyAlignment="1" applyProtection="1">
      <alignment horizontal="center" vertical="center" wrapText="1"/>
    </xf>
    <xf numFmtId="0" fontId="3" fillId="0" borderId="13" xfId="1" applyFont="1" applyFill="1" applyBorder="1" applyAlignment="1" applyProtection="1">
      <alignment horizontal="left" vertical="center" wrapText="1"/>
    </xf>
    <xf numFmtId="0" fontId="3" fillId="0" borderId="36" xfId="1" applyFont="1" applyFill="1" applyBorder="1" applyAlignment="1" applyProtection="1">
      <alignment horizontal="left" vertical="center" wrapText="1"/>
    </xf>
    <xf numFmtId="3" fontId="5" fillId="0" borderId="13" xfId="0" applyNumberFormat="1" applyFont="1" applyFill="1" applyBorder="1" applyAlignment="1" applyProtection="1">
      <alignment horizontal="right" vertical="center" wrapText="1"/>
    </xf>
    <xf numFmtId="3" fontId="5" fillId="0" borderId="36" xfId="0" applyNumberFormat="1" applyFont="1" applyFill="1" applyBorder="1" applyAlignment="1" applyProtection="1">
      <alignment horizontal="center" vertical="center" wrapText="1"/>
    </xf>
    <xf numFmtId="3" fontId="5" fillId="0" borderId="13" xfId="0" applyNumberFormat="1" applyFont="1" applyBorder="1" applyAlignment="1" applyProtection="1">
      <alignment horizontal="right" vertical="center" wrapText="1"/>
    </xf>
    <xf numFmtId="3" fontId="5" fillId="0" borderId="36" xfId="0" applyNumberFormat="1" applyFont="1" applyBorder="1" applyAlignment="1" applyProtection="1">
      <alignment horizontal="center" vertical="center" wrapText="1"/>
    </xf>
    <xf numFmtId="3" fontId="3" fillId="0" borderId="13" xfId="0" applyNumberFormat="1" applyFont="1" applyBorder="1" applyAlignment="1" applyProtection="1">
      <alignment horizontal="right" vertical="center" wrapText="1"/>
    </xf>
    <xf numFmtId="3" fontId="3" fillId="0" borderId="36" xfId="0" applyNumberFormat="1" applyFont="1" applyBorder="1" applyAlignment="1" applyProtection="1">
      <alignment horizontal="center" vertical="center" wrapText="1"/>
    </xf>
    <xf numFmtId="165" fontId="3" fillId="0" borderId="13" xfId="0" applyNumberFormat="1" applyFont="1" applyBorder="1" applyAlignment="1" applyProtection="1">
      <alignment horizontal="right" vertical="center" wrapText="1"/>
    </xf>
    <xf numFmtId="165" fontId="3" fillId="0" borderId="36" xfId="0" applyNumberFormat="1" applyFont="1" applyBorder="1" applyAlignment="1" applyProtection="1">
      <alignment horizontal="right" vertical="center" wrapText="1"/>
    </xf>
    <xf numFmtId="3" fontId="3" fillId="0" borderId="87" xfId="0" applyNumberFormat="1" applyFont="1" applyBorder="1" applyAlignment="1" applyProtection="1">
      <alignment horizontal="right" vertical="center" wrapText="1"/>
    </xf>
    <xf numFmtId="3" fontId="3" fillId="0" borderId="88" xfId="0" applyNumberFormat="1" applyFont="1" applyBorder="1" applyAlignment="1" applyProtection="1">
      <alignment horizontal="center" vertical="center" wrapText="1"/>
    </xf>
    <xf numFmtId="164" fontId="3" fillId="0" borderId="14" xfId="0" applyNumberFormat="1" applyFont="1" applyBorder="1" applyAlignment="1" applyProtection="1">
      <alignment horizontal="right" vertical="center" wrapText="1"/>
    </xf>
    <xf numFmtId="164" fontId="3" fillId="0" borderId="38" xfId="0" applyNumberFormat="1" applyFont="1" applyBorder="1" applyAlignment="1" applyProtection="1">
      <alignment horizontal="right" vertical="center" wrapText="1"/>
    </xf>
    <xf numFmtId="9" fontId="3" fillId="0" borderId="84" xfId="0" applyNumberFormat="1" applyFont="1" applyBorder="1" applyAlignment="1" applyProtection="1">
      <alignment horizontal="center" vertical="center" wrapText="1"/>
    </xf>
    <xf numFmtId="9" fontId="3" fillId="0" borderId="83" xfId="0" applyNumberFormat="1" applyFont="1" applyBorder="1" applyAlignment="1" applyProtection="1">
      <alignment horizontal="center" vertical="center" wrapText="1"/>
    </xf>
    <xf numFmtId="3" fontId="3" fillId="0" borderId="84" xfId="0" applyNumberFormat="1" applyFont="1" applyBorder="1" applyAlignment="1" applyProtection="1">
      <alignment horizontal="center" vertical="center" wrapText="1"/>
    </xf>
    <xf numFmtId="3" fontId="3" fillId="0" borderId="83" xfId="0" applyNumberFormat="1" applyFont="1" applyBorder="1" applyAlignment="1" applyProtection="1">
      <alignment horizontal="center" vertical="center" wrapText="1"/>
    </xf>
    <xf numFmtId="0" fontId="27" fillId="4" borderId="0" xfId="0" applyFont="1" applyFill="1" applyAlignment="1" applyProtection="1">
      <alignment horizontal="center" vertical="center"/>
    </xf>
    <xf numFmtId="0" fontId="27" fillId="4" borderId="0" xfId="0" applyFont="1" applyFill="1" applyAlignment="1" applyProtection="1">
      <alignment horizontal="right" vertical="center"/>
    </xf>
    <xf numFmtId="0" fontId="26" fillId="4" borderId="0" xfId="0" applyFont="1" applyFill="1" applyAlignment="1" applyProtection="1">
      <alignment horizontal="left" vertical="center"/>
    </xf>
    <xf numFmtId="0" fontId="26" fillId="4" borderId="0" xfId="0" applyFont="1" applyFill="1" applyAlignment="1" applyProtection="1">
      <alignment horizontal="right" vertical="center"/>
    </xf>
    <xf numFmtId="0" fontId="26" fillId="4" borderId="0" xfId="0" applyFont="1" applyFill="1" applyAlignment="1" applyProtection="1">
      <alignment horizontal="center" vertical="center"/>
    </xf>
    <xf numFmtId="0" fontId="9" fillId="6" borderId="29" xfId="0" applyFont="1" applyFill="1" applyBorder="1" applyAlignment="1" applyProtection="1">
      <alignment horizontal="center" vertical="center" wrapText="1"/>
    </xf>
    <xf numFmtId="0" fontId="9" fillId="6" borderId="25" xfId="0" applyFont="1" applyFill="1" applyBorder="1" applyAlignment="1" applyProtection="1">
      <alignment horizontal="center" vertical="center" wrapText="1"/>
    </xf>
    <xf numFmtId="0" fontId="3" fillId="6" borderId="29" xfId="0" applyFont="1" applyFill="1" applyBorder="1" applyAlignment="1" applyProtection="1">
      <alignment horizontal="center" vertical="center" wrapText="1"/>
    </xf>
    <xf numFmtId="0" fontId="3" fillId="6" borderId="26" xfId="0" applyFont="1" applyFill="1" applyBorder="1" applyAlignment="1" applyProtection="1">
      <alignment horizontal="center" vertical="center" wrapText="1"/>
    </xf>
    <xf numFmtId="0" fontId="3" fillId="6" borderId="30" xfId="0" applyFont="1" applyFill="1" applyBorder="1" applyAlignment="1" applyProtection="1">
      <alignment horizontal="center" vertical="center" wrapText="1"/>
    </xf>
    <xf numFmtId="0" fontId="17" fillId="6" borderId="37" xfId="0" applyFont="1" applyFill="1" applyBorder="1" applyAlignment="1" applyProtection="1">
      <alignment horizontal="center" vertical="center" wrapText="1"/>
    </xf>
    <xf numFmtId="0" fontId="17" fillId="6" borderId="38" xfId="0" applyFont="1" applyFill="1" applyBorder="1" applyAlignment="1" applyProtection="1">
      <alignment horizontal="center" vertical="center" wrapText="1"/>
    </xf>
    <xf numFmtId="0" fontId="22" fillId="3" borderId="31" xfId="0" applyFont="1" applyFill="1" applyBorder="1" applyAlignment="1" applyProtection="1">
      <alignment horizontal="center" vertical="center"/>
    </xf>
    <xf numFmtId="0" fontId="22" fillId="3" borderId="18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 textRotation="90" wrapText="1"/>
    </xf>
    <xf numFmtId="0" fontId="5" fillId="3" borderId="45" xfId="0" applyFont="1" applyFill="1" applyBorder="1" applyAlignment="1" applyProtection="1">
      <alignment horizontal="center" vertical="center" textRotation="90" wrapText="1"/>
    </xf>
    <xf numFmtId="0" fontId="5" fillId="3" borderId="78" xfId="0" applyFont="1" applyFill="1" applyBorder="1" applyAlignment="1" applyProtection="1">
      <alignment horizontal="center" vertical="center" textRotation="90" wrapText="1"/>
    </xf>
    <xf numFmtId="0" fontId="5" fillId="3" borderId="38" xfId="0" applyFont="1" applyFill="1" applyBorder="1" applyAlignment="1" applyProtection="1">
      <alignment horizontal="center" vertical="center" textRotation="90" wrapText="1"/>
    </xf>
    <xf numFmtId="0" fontId="34" fillId="13" borderId="41" xfId="0" applyFont="1" applyFill="1" applyBorder="1" applyAlignment="1">
      <alignment horizontal="center" vertical="center" wrapText="1"/>
    </xf>
    <xf numFmtId="0" fontId="35" fillId="13" borderId="41" xfId="0" applyFont="1" applyFill="1" applyBorder="1" applyAlignment="1">
      <alignment horizontal="center" vertical="center" wrapText="1"/>
    </xf>
    <xf numFmtId="0" fontId="35" fillId="12" borderId="41" xfId="0" applyFont="1" applyFill="1" applyBorder="1" applyAlignment="1">
      <alignment horizontal="left" vertical="center" wrapText="1"/>
    </xf>
    <xf numFmtId="0" fontId="33" fillId="10" borderId="41" xfId="0" applyFont="1" applyFill="1" applyBorder="1" applyAlignment="1">
      <alignment horizontal="left" vertical="center" wrapText="1"/>
    </xf>
    <xf numFmtId="0" fontId="34" fillId="13" borderId="55" xfId="0" applyFont="1" applyFill="1" applyBorder="1" applyAlignment="1">
      <alignment horizontal="center" vertical="center" wrapText="1"/>
    </xf>
    <xf numFmtId="0" fontId="34" fillId="13" borderId="56" xfId="0" applyFont="1" applyFill="1" applyBorder="1" applyAlignment="1">
      <alignment horizontal="center" vertical="center" wrapText="1"/>
    </xf>
    <xf numFmtId="0" fontId="33" fillId="11" borderId="41" xfId="0" applyFont="1" applyFill="1" applyBorder="1" applyAlignment="1">
      <alignment horizontal="left" vertical="center" wrapText="1"/>
    </xf>
    <xf numFmtId="0" fontId="33" fillId="0" borderId="41" xfId="0" applyFont="1" applyBorder="1" applyAlignment="1">
      <alignment horizontal="left" vertical="center" wrapText="1"/>
    </xf>
    <xf numFmtId="0" fontId="35" fillId="12" borderId="55" xfId="0" applyFont="1" applyFill="1" applyBorder="1" applyAlignment="1">
      <alignment horizontal="center" vertical="center" wrapText="1"/>
    </xf>
    <xf numFmtId="0" fontId="35" fillId="12" borderId="57" xfId="0" applyFont="1" applyFill="1" applyBorder="1" applyAlignment="1">
      <alignment horizontal="center" vertical="center" wrapText="1"/>
    </xf>
    <xf numFmtId="0" fontId="35" fillId="12" borderId="5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9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vertical="center" wrapText="1"/>
    </xf>
    <xf numFmtId="165" fontId="5" fillId="0" borderId="5" xfId="0" applyNumberFormat="1" applyFont="1" applyFill="1" applyBorder="1" applyAlignment="1" applyProtection="1">
      <alignment vertical="center" wrapText="1"/>
    </xf>
    <xf numFmtId="165" fontId="58" fillId="0" borderId="34" xfId="0" applyNumberFormat="1" applyFont="1" applyFill="1" applyBorder="1" applyAlignment="1" applyProtection="1">
      <alignment horizontal="center" vertical="center" wrapText="1"/>
    </xf>
    <xf numFmtId="3" fontId="5" fillId="0" borderId="36" xfId="0" applyNumberFormat="1" applyFont="1" applyBorder="1" applyAlignment="1" applyProtection="1">
      <alignment horizontal="right" vertical="center" wrapText="1"/>
    </xf>
    <xf numFmtId="0" fontId="5" fillId="0" borderId="36" xfId="0" applyFont="1" applyBorder="1" applyAlignment="1" applyProtection="1">
      <alignment horizontal="left" vertical="center" wrapText="1"/>
    </xf>
    <xf numFmtId="3" fontId="5" fillId="0" borderId="48" xfId="0" applyNumberFormat="1" applyFont="1" applyFill="1" applyBorder="1" applyAlignment="1" applyProtection="1">
      <alignment horizontal="right" vertical="center" wrapText="1"/>
    </xf>
    <xf numFmtId="0" fontId="5" fillId="2" borderId="55" xfId="0" applyFont="1" applyFill="1" applyBorder="1" applyAlignment="1" applyProtection="1">
      <alignment horizontal="center" vertical="center" textRotation="90" wrapText="1"/>
    </xf>
    <xf numFmtId="0" fontId="5" fillId="2" borderId="57" xfId="0" applyFont="1" applyFill="1" applyBorder="1" applyAlignment="1" applyProtection="1">
      <alignment horizontal="center" vertical="center" textRotation="90" wrapText="1"/>
    </xf>
    <xf numFmtId="0" fontId="5" fillId="3" borderId="51" xfId="0" applyFont="1" applyFill="1" applyBorder="1" applyAlignment="1" applyProtection="1">
      <alignment horizontal="center" vertical="center" textRotation="90" wrapText="1"/>
    </xf>
    <xf numFmtId="0" fontId="5" fillId="3" borderId="89" xfId="0" applyFont="1" applyFill="1" applyBorder="1" applyAlignment="1" applyProtection="1">
      <alignment horizontal="center" vertical="center" textRotation="90" wrapText="1"/>
    </xf>
    <xf numFmtId="0" fontId="5" fillId="3" borderId="21" xfId="0" applyFont="1" applyFill="1" applyBorder="1" applyAlignment="1" applyProtection="1">
      <alignment horizontal="center" vertical="center" textRotation="90" wrapText="1"/>
    </xf>
    <xf numFmtId="0" fontId="5" fillId="3" borderId="6" xfId="0" applyFont="1" applyFill="1" applyBorder="1" applyAlignment="1" applyProtection="1">
      <alignment horizontal="center" vertical="center" textRotation="90" wrapText="1"/>
    </xf>
    <xf numFmtId="0" fontId="5" fillId="3" borderId="3" xfId="0" applyFont="1" applyFill="1" applyBorder="1" applyAlignment="1" applyProtection="1">
      <alignment horizontal="center" vertical="center" textRotation="90" wrapText="1"/>
    </xf>
    <xf numFmtId="0" fontId="5" fillId="3" borderId="47" xfId="0" applyFont="1" applyFill="1" applyBorder="1" applyAlignment="1" applyProtection="1">
      <alignment horizontal="center" vertical="center" textRotation="90" wrapText="1"/>
    </xf>
    <xf numFmtId="0" fontId="5" fillId="3" borderId="8" xfId="0" applyFont="1" applyFill="1" applyBorder="1" applyAlignment="1" applyProtection="1">
      <alignment horizontal="center" vertical="center" textRotation="90" wrapText="1"/>
    </xf>
    <xf numFmtId="0" fontId="5" fillId="3" borderId="25" xfId="0" applyFont="1" applyFill="1" applyBorder="1" applyAlignment="1" applyProtection="1">
      <alignment horizontal="center" vertical="center" textRotation="90" wrapText="1"/>
    </xf>
    <xf numFmtId="0" fontId="8" fillId="3" borderId="24" xfId="0" applyFont="1" applyFill="1" applyBorder="1" applyAlignment="1" applyProtection="1">
      <alignment horizontal="center" vertical="center" textRotation="90" wrapText="1"/>
    </xf>
    <xf numFmtId="0" fontId="5" fillId="2" borderId="90" xfId="0" applyFont="1" applyFill="1" applyBorder="1" applyAlignment="1" applyProtection="1">
      <alignment horizontal="center" vertical="center" textRotation="90"/>
    </xf>
    <xf numFmtId="0" fontId="5" fillId="2" borderId="57" xfId="0" applyFont="1" applyFill="1" applyBorder="1" applyAlignment="1" applyProtection="1">
      <alignment horizontal="center" vertical="center" textRotation="90"/>
    </xf>
    <xf numFmtId="0" fontId="5" fillId="2" borderId="91" xfId="0" applyFont="1" applyFill="1" applyBorder="1" applyAlignment="1" applyProtection="1">
      <alignment horizontal="center" vertical="center" textRotation="90"/>
    </xf>
    <xf numFmtId="0" fontId="5" fillId="2" borderId="90" xfId="0" applyFont="1" applyFill="1" applyBorder="1" applyAlignment="1" applyProtection="1">
      <alignment horizontal="center" vertical="center" textRotation="90" wrapText="1"/>
    </xf>
    <xf numFmtId="0" fontId="5" fillId="2" borderId="91" xfId="0" applyFont="1" applyFill="1" applyBorder="1" applyAlignment="1" applyProtection="1">
      <alignment horizontal="center" vertical="center" textRotation="90" wrapText="1"/>
    </xf>
    <xf numFmtId="0" fontId="5" fillId="2" borderId="92" xfId="0" applyFont="1" applyFill="1" applyBorder="1" applyAlignment="1" applyProtection="1">
      <alignment horizontal="center" vertical="center" textRotation="90" wrapText="1"/>
    </xf>
    <xf numFmtId="0" fontId="5" fillId="2" borderId="93" xfId="0" applyFont="1" applyFill="1" applyBorder="1" applyAlignment="1" applyProtection="1">
      <alignment horizontal="center" vertical="center" textRotation="90" wrapText="1"/>
    </xf>
    <xf numFmtId="0" fontId="5" fillId="2" borderId="56" xfId="0" applyFont="1" applyFill="1" applyBorder="1" applyAlignment="1" applyProtection="1">
      <alignment horizontal="center" vertical="center" textRotation="90" wrapText="1"/>
    </xf>
    <xf numFmtId="0" fontId="5" fillId="7" borderId="57" xfId="0" applyFont="1" applyFill="1" applyBorder="1" applyAlignment="1" applyProtection="1">
      <alignment horizontal="center" vertical="center" textRotation="90" wrapText="1"/>
    </xf>
    <xf numFmtId="0" fontId="5" fillId="7" borderId="91" xfId="0" applyFont="1" applyFill="1" applyBorder="1" applyAlignment="1" applyProtection="1">
      <alignment horizontal="center" vertical="center" textRotation="90" wrapText="1"/>
    </xf>
    <xf numFmtId="0" fontId="5" fillId="7" borderId="90" xfId="0" applyFont="1" applyFill="1" applyBorder="1" applyAlignment="1" applyProtection="1">
      <alignment horizontal="center" vertical="center" textRotation="90" wrapText="1"/>
    </xf>
    <xf numFmtId="0" fontId="5" fillId="7" borderId="92" xfId="0" applyFont="1" applyFill="1" applyBorder="1" applyAlignment="1" applyProtection="1">
      <alignment horizontal="center" vertical="center" textRotation="90" wrapText="1"/>
    </xf>
    <xf numFmtId="0" fontId="5" fillId="7" borderId="93" xfId="0" applyFont="1" applyFill="1" applyBorder="1" applyAlignment="1" applyProtection="1">
      <alignment horizontal="center" vertical="center" textRotation="90" wrapText="1"/>
    </xf>
    <xf numFmtId="0" fontId="5" fillId="7" borderId="94" xfId="0" applyFont="1" applyFill="1" applyBorder="1" applyAlignment="1" applyProtection="1">
      <alignment horizontal="center" vertical="center" textRotation="90" wrapText="1"/>
    </xf>
    <xf numFmtId="0" fontId="5" fillId="7" borderId="95" xfId="0" applyFont="1" applyFill="1" applyBorder="1" applyAlignment="1" applyProtection="1">
      <alignment horizontal="center" vertical="center" textRotation="90" wrapText="1"/>
    </xf>
    <xf numFmtId="0" fontId="5" fillId="6" borderId="96" xfId="0" applyFont="1" applyFill="1" applyBorder="1" applyAlignment="1" applyProtection="1">
      <alignment horizontal="center" vertical="center" textRotation="90"/>
    </xf>
    <xf numFmtId="0" fontId="5" fillId="6" borderId="97" xfId="0" applyFont="1" applyFill="1" applyBorder="1" applyAlignment="1" applyProtection="1">
      <alignment horizontal="center" vertical="center" textRotation="90"/>
    </xf>
    <xf numFmtId="0" fontId="5" fillId="6" borderId="98" xfId="0" applyFont="1" applyFill="1" applyBorder="1" applyAlignment="1" applyProtection="1">
      <alignment horizontal="center" vertical="center" textRotation="90"/>
    </xf>
    <xf numFmtId="0" fontId="5" fillId="6" borderId="99" xfId="0" applyFont="1" applyFill="1" applyBorder="1" applyAlignment="1" applyProtection="1">
      <alignment horizontal="center" vertical="center" textRotation="90" wrapText="1"/>
    </xf>
    <xf numFmtId="0" fontId="5" fillId="6" borderId="97" xfId="0" applyFont="1" applyFill="1" applyBorder="1" applyAlignment="1" applyProtection="1">
      <alignment horizontal="center" vertical="center" textRotation="90" wrapText="1"/>
    </xf>
    <xf numFmtId="0" fontId="5" fillId="6" borderId="100" xfId="0" applyFont="1" applyFill="1" applyBorder="1" applyAlignment="1" applyProtection="1">
      <alignment horizontal="center" vertical="center" textRotation="90"/>
    </xf>
    <xf numFmtId="0" fontId="5" fillId="6" borderId="97" xfId="0" applyFont="1" applyFill="1" applyBorder="1" applyAlignment="1" applyProtection="1">
      <alignment vertical="center" textRotation="90"/>
    </xf>
    <xf numFmtId="0" fontId="5" fillId="6" borderId="100" xfId="0" applyFont="1" applyFill="1" applyBorder="1" applyAlignment="1" applyProtection="1">
      <alignment vertical="center" textRotation="90"/>
    </xf>
    <xf numFmtId="0" fontId="5" fillId="6" borderId="98" xfId="0" applyFont="1" applyFill="1" applyBorder="1" applyAlignment="1" applyProtection="1">
      <alignment horizontal="center" vertical="center" textRotation="90" wrapText="1"/>
    </xf>
    <xf numFmtId="0" fontId="5" fillId="6" borderId="101" xfId="0" applyFont="1" applyFill="1" applyBorder="1" applyAlignment="1" applyProtection="1">
      <alignment horizontal="center" vertical="center" textRotation="90"/>
    </xf>
    <xf numFmtId="165" fontId="41" fillId="0" borderId="102" xfId="0" applyNumberFormat="1" applyFont="1" applyFill="1" applyBorder="1" applyAlignment="1" applyProtection="1">
      <alignment horizontal="center" vertical="center" wrapText="1"/>
    </xf>
  </cellXfs>
  <cellStyles count="5">
    <cellStyle name="Normalno" xfId="0" builtinId="0"/>
    <cellStyle name="Normalno 2" xfId="1"/>
    <cellStyle name="Normalno 3" xfId="3"/>
    <cellStyle name="Normalno 3 2" xfId="4"/>
    <cellStyle name="Obično_01_ZAGREBAČKA ŽUPANIJA" xfId="2"/>
  </cellStyles>
  <dxfs count="1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FFFF66"/>
      <color rgb="FFCCFF33"/>
      <color rgb="FFFFFF99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C55"/>
  <sheetViews>
    <sheetView showGridLines="0" zoomScale="80" zoomScaleNormal="80" workbookViewId="0">
      <selection activeCell="C5" sqref="C5"/>
    </sheetView>
  </sheetViews>
  <sheetFormatPr defaultColWidth="9.140625" defaultRowHeight="15" x14ac:dyDescent="0.25"/>
  <cols>
    <col min="1" max="1" width="3.28515625" style="122" customWidth="1"/>
    <col min="2" max="2" width="5" style="122" customWidth="1"/>
    <col min="3" max="3" width="141.42578125" style="122" bestFit="1" customWidth="1"/>
    <col min="4" max="16384" width="9.140625" style="131"/>
  </cols>
  <sheetData>
    <row r="2" spans="1:3" s="127" customFormat="1" ht="19.5" x14ac:dyDescent="0.25">
      <c r="A2" s="712" t="s">
        <v>13</v>
      </c>
      <c r="B2" s="712"/>
      <c r="C2" s="712"/>
    </row>
    <row r="4" spans="1:3" s="128" customFormat="1" ht="21" customHeight="1" x14ac:dyDescent="0.25">
      <c r="A4" s="709" t="s">
        <v>11</v>
      </c>
      <c r="B4" s="710"/>
      <c r="C4" s="711"/>
    </row>
    <row r="5" spans="1:3" s="129" customFormat="1" ht="22.5" customHeight="1" x14ac:dyDescent="0.25">
      <c r="A5" s="123" t="s">
        <v>12</v>
      </c>
      <c r="B5" s="123"/>
      <c r="C5" s="123"/>
    </row>
    <row r="6" spans="1:3" s="130" customFormat="1" ht="21.75" customHeight="1" x14ac:dyDescent="0.25">
      <c r="A6" s="133"/>
      <c r="B6" s="134" t="s">
        <v>14</v>
      </c>
      <c r="C6" s="126"/>
    </row>
    <row r="7" spans="1:3" ht="18" customHeight="1" x14ac:dyDescent="0.25">
      <c r="A7" s="135"/>
      <c r="B7" s="136"/>
      <c r="C7" s="124" t="s">
        <v>15</v>
      </c>
    </row>
    <row r="8" spans="1:3" ht="18" customHeight="1" x14ac:dyDescent="0.25">
      <c r="A8" s="135"/>
      <c r="B8" s="136"/>
      <c r="C8" s="124" t="s">
        <v>16</v>
      </c>
    </row>
    <row r="9" spans="1:3" s="130" customFormat="1" ht="21.75" customHeight="1" x14ac:dyDescent="0.25">
      <c r="A9" s="133"/>
      <c r="B9" s="134" t="s">
        <v>17</v>
      </c>
      <c r="C9" s="126"/>
    </row>
    <row r="10" spans="1:3" ht="18" customHeight="1" x14ac:dyDescent="0.25">
      <c r="A10" s="135"/>
      <c r="B10" s="136"/>
      <c r="C10" s="124" t="s">
        <v>18</v>
      </c>
    </row>
    <row r="11" spans="1:3" ht="18" customHeight="1" x14ac:dyDescent="0.25">
      <c r="A11" s="135"/>
      <c r="B11" s="136"/>
      <c r="C11" s="124" t="s">
        <v>19</v>
      </c>
    </row>
    <row r="12" spans="1:3" ht="18" customHeight="1" x14ac:dyDescent="0.25">
      <c r="A12" s="135"/>
      <c r="B12" s="136"/>
      <c r="C12" s="124" t="s">
        <v>20</v>
      </c>
    </row>
    <row r="13" spans="1:3" ht="18" customHeight="1" x14ac:dyDescent="0.25">
      <c r="A13" s="135"/>
      <c r="B13" s="136"/>
      <c r="C13" s="124" t="s">
        <v>21</v>
      </c>
    </row>
    <row r="14" spans="1:3" s="130" customFormat="1" ht="21.75" customHeight="1" x14ac:dyDescent="0.25">
      <c r="A14" s="133"/>
      <c r="B14" s="134" t="s">
        <v>22</v>
      </c>
      <c r="C14" s="126"/>
    </row>
    <row r="15" spans="1:3" ht="18" customHeight="1" x14ac:dyDescent="0.25">
      <c r="A15" s="135"/>
      <c r="B15" s="136"/>
      <c r="C15" s="125" t="s">
        <v>24</v>
      </c>
    </row>
    <row r="16" spans="1:3" ht="18" customHeight="1" x14ac:dyDescent="0.25">
      <c r="A16" s="135"/>
      <c r="B16" s="136"/>
      <c r="C16" s="125" t="s">
        <v>23</v>
      </c>
    </row>
    <row r="17" spans="1:3" ht="18" customHeight="1" x14ac:dyDescent="0.25">
      <c r="A17" s="135"/>
      <c r="B17" s="136"/>
      <c r="C17" s="125" t="s">
        <v>25</v>
      </c>
    </row>
    <row r="18" spans="1:3" s="129" customFormat="1" ht="22.5" customHeight="1" x14ac:dyDescent="0.25">
      <c r="A18" s="137" t="s">
        <v>26</v>
      </c>
      <c r="B18" s="138"/>
      <c r="C18" s="123"/>
    </row>
    <row r="19" spans="1:3" s="130" customFormat="1" ht="21.75" customHeight="1" x14ac:dyDescent="0.25">
      <c r="A19" s="133"/>
      <c r="B19" s="139" t="s">
        <v>27</v>
      </c>
      <c r="C19" s="126"/>
    </row>
    <row r="20" spans="1:3" ht="18" customHeight="1" x14ac:dyDescent="0.25">
      <c r="A20" s="135"/>
      <c r="B20" s="136"/>
      <c r="C20" s="125" t="s">
        <v>28</v>
      </c>
    </row>
    <row r="21" spans="1:3" ht="18" customHeight="1" x14ac:dyDescent="0.25">
      <c r="A21" s="135"/>
      <c r="B21" s="136"/>
      <c r="C21" s="125" t="s">
        <v>29</v>
      </c>
    </row>
    <row r="22" spans="1:3" ht="18" customHeight="1" x14ac:dyDescent="0.25">
      <c r="A22" s="135"/>
      <c r="B22" s="136"/>
      <c r="C22" s="124" t="s">
        <v>31</v>
      </c>
    </row>
    <row r="23" spans="1:3" s="130" customFormat="1" ht="21.75" customHeight="1" x14ac:dyDescent="0.25">
      <c r="A23" s="133"/>
      <c r="B23" s="134" t="s">
        <v>30</v>
      </c>
      <c r="C23" s="126"/>
    </row>
    <row r="24" spans="1:3" ht="18" customHeight="1" x14ac:dyDescent="0.25">
      <c r="A24" s="135"/>
      <c r="B24" s="136"/>
      <c r="C24" s="124" t="s">
        <v>32</v>
      </c>
    </row>
    <row r="25" spans="1:3" ht="18" customHeight="1" x14ac:dyDescent="0.25">
      <c r="A25" s="135"/>
      <c r="B25" s="136"/>
      <c r="C25" s="124" t="s">
        <v>33</v>
      </c>
    </row>
    <row r="26" spans="1:3" ht="18" customHeight="1" x14ac:dyDescent="0.25">
      <c r="A26" s="135"/>
      <c r="B26" s="136"/>
      <c r="C26" s="125" t="s">
        <v>37</v>
      </c>
    </row>
    <row r="27" spans="1:3" ht="18" customHeight="1" x14ac:dyDescent="0.25">
      <c r="A27" s="135"/>
      <c r="B27" s="136"/>
      <c r="C27" s="125" t="s">
        <v>34</v>
      </c>
    </row>
    <row r="28" spans="1:3" ht="18" customHeight="1" x14ac:dyDescent="0.25">
      <c r="A28" s="135"/>
      <c r="B28" s="136"/>
      <c r="C28" s="125" t="s">
        <v>35</v>
      </c>
    </row>
    <row r="29" spans="1:3" s="130" customFormat="1" ht="21.75" customHeight="1" x14ac:dyDescent="0.25">
      <c r="A29" s="133"/>
      <c r="B29" s="139" t="s">
        <v>36</v>
      </c>
      <c r="C29" s="126"/>
    </row>
    <row r="30" spans="1:3" ht="18" customHeight="1" x14ac:dyDescent="0.25">
      <c r="A30" s="135"/>
      <c r="B30" s="136"/>
      <c r="C30" s="125" t="s">
        <v>38</v>
      </c>
    </row>
    <row r="31" spans="1:3" ht="18" customHeight="1" x14ac:dyDescent="0.25">
      <c r="A31" s="135"/>
      <c r="B31" s="136"/>
      <c r="C31" s="124" t="s">
        <v>39</v>
      </c>
    </row>
    <row r="32" spans="1:3" s="129" customFormat="1" ht="22.5" customHeight="1" x14ac:dyDescent="0.25">
      <c r="A32" s="137" t="s">
        <v>46</v>
      </c>
      <c r="B32" s="138"/>
      <c r="C32" s="123"/>
    </row>
    <row r="33" spans="1:3" s="130" customFormat="1" ht="21.75" customHeight="1" x14ac:dyDescent="0.25">
      <c r="A33" s="133"/>
      <c r="B33" s="139" t="s">
        <v>40</v>
      </c>
      <c r="C33" s="126"/>
    </row>
    <row r="34" spans="1:3" ht="18" customHeight="1" x14ac:dyDescent="0.25">
      <c r="A34" s="135"/>
      <c r="B34" s="136"/>
      <c r="C34" s="125" t="s">
        <v>41</v>
      </c>
    </row>
    <row r="35" spans="1:3" ht="18" customHeight="1" x14ac:dyDescent="0.25">
      <c r="A35" s="135"/>
      <c r="B35" s="136"/>
      <c r="C35" s="125" t="s">
        <v>42</v>
      </c>
    </row>
    <row r="36" spans="1:3" ht="18" customHeight="1" x14ac:dyDescent="0.25">
      <c r="A36" s="135"/>
      <c r="B36" s="136"/>
      <c r="C36" s="125" t="s">
        <v>43</v>
      </c>
    </row>
    <row r="37" spans="1:3" ht="18" customHeight="1" x14ac:dyDescent="0.25">
      <c r="A37" s="135"/>
      <c r="B37" s="136"/>
      <c r="C37" s="125" t="s">
        <v>44</v>
      </c>
    </row>
    <row r="38" spans="1:3" ht="18" customHeight="1" x14ac:dyDescent="0.25">
      <c r="A38" s="135"/>
      <c r="B38" s="136"/>
      <c r="C38" s="125" t="s">
        <v>45</v>
      </c>
    </row>
    <row r="39" spans="1:3" s="130" customFormat="1" ht="21.75" customHeight="1" x14ac:dyDescent="0.25">
      <c r="A39" s="133"/>
      <c r="B39" s="139" t="s">
        <v>47</v>
      </c>
      <c r="C39" s="126"/>
    </row>
    <row r="40" spans="1:3" ht="18" customHeight="1" x14ac:dyDescent="0.25">
      <c r="A40" s="135"/>
      <c r="B40" s="136"/>
      <c r="C40" s="124" t="s">
        <v>48</v>
      </c>
    </row>
    <row r="41" spans="1:3" ht="18" customHeight="1" x14ac:dyDescent="0.25">
      <c r="A41" s="135"/>
      <c r="B41" s="136"/>
      <c r="C41" s="124" t="s">
        <v>50</v>
      </c>
    </row>
    <row r="42" spans="1:3" s="129" customFormat="1" ht="22.5" customHeight="1" x14ac:dyDescent="0.25">
      <c r="A42" s="140" t="s">
        <v>49</v>
      </c>
      <c r="B42" s="138"/>
      <c r="C42" s="123"/>
    </row>
    <row r="43" spans="1:3" s="130" customFormat="1" ht="21.75" customHeight="1" x14ac:dyDescent="0.25">
      <c r="A43" s="133"/>
      <c r="B43" s="134" t="s">
        <v>51</v>
      </c>
      <c r="C43" s="126"/>
    </row>
    <row r="44" spans="1:3" ht="18" customHeight="1" x14ac:dyDescent="0.25">
      <c r="A44" s="135"/>
      <c r="B44" s="136"/>
      <c r="C44" s="124" t="s">
        <v>52</v>
      </c>
    </row>
    <row r="45" spans="1:3" ht="18" customHeight="1" x14ac:dyDescent="0.25">
      <c r="A45" s="135"/>
      <c r="B45" s="136"/>
      <c r="C45" s="124" t="s">
        <v>54</v>
      </c>
    </row>
    <row r="46" spans="1:3" ht="18" customHeight="1" x14ac:dyDescent="0.25">
      <c r="A46" s="135"/>
      <c r="B46" s="136"/>
      <c r="C46" s="124" t="s">
        <v>53</v>
      </c>
    </row>
    <row r="47" spans="1:3" s="130" customFormat="1" ht="21.75" customHeight="1" x14ac:dyDescent="0.25">
      <c r="A47" s="133"/>
      <c r="B47" s="134" t="s">
        <v>55</v>
      </c>
      <c r="C47" s="126"/>
    </row>
    <row r="48" spans="1:3" ht="18" customHeight="1" x14ac:dyDescent="0.25">
      <c r="A48" s="135"/>
      <c r="B48" s="136"/>
      <c r="C48" s="124" t="s">
        <v>57</v>
      </c>
    </row>
    <row r="49" spans="1:3" ht="18" customHeight="1" x14ac:dyDescent="0.25">
      <c r="A49" s="135"/>
      <c r="B49" s="136"/>
      <c r="C49" s="124" t="s">
        <v>56</v>
      </c>
    </row>
    <row r="50" spans="1:3" s="129" customFormat="1" ht="22.5" customHeight="1" x14ac:dyDescent="0.25">
      <c r="A50" s="140" t="s">
        <v>58</v>
      </c>
      <c r="B50" s="138"/>
      <c r="C50" s="123"/>
    </row>
    <row r="51" spans="1:3" s="130" customFormat="1" ht="21.75" customHeight="1" x14ac:dyDescent="0.25">
      <c r="A51" s="133"/>
      <c r="B51" s="134" t="s">
        <v>59</v>
      </c>
      <c r="C51" s="126"/>
    </row>
    <row r="52" spans="1:3" ht="18" customHeight="1" x14ac:dyDescent="0.25">
      <c r="A52" s="135"/>
      <c r="B52" s="136"/>
      <c r="C52" s="124" t="s">
        <v>60</v>
      </c>
    </row>
    <row r="53" spans="1:3" s="130" customFormat="1" ht="21.75" customHeight="1" x14ac:dyDescent="0.25">
      <c r="A53" s="133"/>
      <c r="B53" s="134" t="s">
        <v>61</v>
      </c>
      <c r="C53" s="126"/>
    </row>
    <row r="54" spans="1:3" ht="18" customHeight="1" x14ac:dyDescent="0.25">
      <c r="A54" s="135"/>
      <c r="B54" s="136"/>
      <c r="C54" s="124" t="s">
        <v>62</v>
      </c>
    </row>
    <row r="55" spans="1:3" ht="18" customHeight="1" x14ac:dyDescent="0.25">
      <c r="A55" s="135"/>
      <c r="B55" s="136"/>
      <c r="C55" s="124" t="s">
        <v>63</v>
      </c>
    </row>
  </sheetData>
  <sheetProtection algorithmName="SHA-512" hashValue="DbtvEpbcgV8GNsCP5kTB5nKqdrFtVXHPc2FXa2usl9jr7LB9IKcLZlkfEiPD2Gri4tgWunZNgXgKyTBeZInekg==" saltValue="P2EAN9rRYKbpnacW9DnONQ==" spinCount="100000" sheet="1" objects="1" scenarios="1"/>
  <mergeCells count="2">
    <mergeCell ref="A4:C4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365"/>
  <sheetViews>
    <sheetView showGridLines="0" tabSelected="1" view="pageBreakPreview" zoomScale="80" zoomScaleNormal="100" zoomScaleSheetLayoutView="80" workbookViewId="0">
      <pane xSplit="6" ySplit="9" topLeftCell="G10" activePane="bottomRight" state="frozen"/>
      <selection activeCell="A48" sqref="A48"/>
      <selection pane="topRight" activeCell="A48" sqref="A48"/>
      <selection pane="bottomLeft" activeCell="A48" sqref="A48"/>
      <selection pane="bottomRight" activeCell="F21" sqref="F21"/>
    </sheetView>
  </sheetViews>
  <sheetFormatPr defaultColWidth="9.140625" defaultRowHeight="15" x14ac:dyDescent="0.25"/>
  <cols>
    <col min="1" max="1" width="5.7109375" style="10" bestFit="1" customWidth="1"/>
    <col min="2" max="2" width="9.140625" style="10" customWidth="1"/>
    <col min="3" max="3" width="9.85546875" style="54" customWidth="1"/>
    <col min="4" max="4" width="2.7109375" style="85" customWidth="1"/>
    <col min="5" max="5" width="9" style="55" customWidth="1"/>
    <col min="6" max="6" width="28.5703125" style="56" customWidth="1"/>
    <col min="7" max="7" width="12.7109375" style="366" customWidth="1"/>
    <col min="8" max="8" width="10.85546875" style="366" customWidth="1"/>
    <col min="9" max="9" width="11.28515625" style="366" customWidth="1"/>
    <col min="10" max="10" width="12.140625" style="365" customWidth="1"/>
    <col min="11" max="11" width="31.140625" style="77" customWidth="1"/>
    <col min="12" max="14" width="12.140625" style="60" customWidth="1"/>
    <col min="15" max="15" width="4.85546875" style="384" customWidth="1"/>
    <col min="16" max="16" width="6.7109375" style="385" customWidth="1"/>
    <col min="17" max="17" width="14.28515625" style="74" customWidth="1"/>
    <col min="18" max="18" width="9.140625" style="9"/>
    <col min="19" max="19" width="13" style="9" bestFit="1" customWidth="1"/>
    <col min="20" max="25" width="9.140625" style="9"/>
    <col min="26" max="26" width="9.140625" style="305"/>
    <col min="27" max="16384" width="9.140625" style="10"/>
  </cols>
  <sheetData>
    <row r="1" spans="1:26" ht="15" customHeight="1" x14ac:dyDescent="0.25">
      <c r="A1" s="737" t="s">
        <v>873</v>
      </c>
      <c r="B1" s="737"/>
      <c r="C1" s="737"/>
      <c r="D1" s="737"/>
      <c r="E1" s="737"/>
      <c r="F1" s="737"/>
      <c r="G1" s="738"/>
      <c r="H1" s="738"/>
      <c r="I1" s="738"/>
      <c r="J1" s="738"/>
      <c r="K1" s="737"/>
      <c r="L1" s="737"/>
      <c r="M1" s="737"/>
      <c r="N1" s="737"/>
      <c r="O1" s="737"/>
      <c r="P1" s="737"/>
      <c r="Q1" s="737"/>
    </row>
    <row r="2" spans="1:26" ht="15" customHeight="1" x14ac:dyDescent="0.25">
      <c r="A2" s="737"/>
      <c r="B2" s="737"/>
      <c r="C2" s="737"/>
      <c r="D2" s="737"/>
      <c r="E2" s="737"/>
      <c r="F2" s="737"/>
      <c r="G2" s="738"/>
      <c r="H2" s="738"/>
      <c r="I2" s="738"/>
      <c r="J2" s="738"/>
      <c r="K2" s="737"/>
      <c r="L2" s="737"/>
      <c r="M2" s="737"/>
      <c r="N2" s="737"/>
      <c r="O2" s="737"/>
      <c r="P2" s="737"/>
      <c r="Q2" s="737"/>
    </row>
    <row r="3" spans="1:26" ht="15.75" x14ac:dyDescent="0.25">
      <c r="A3" s="71"/>
      <c r="B3" s="71"/>
      <c r="C3" s="71"/>
      <c r="D3" s="83"/>
      <c r="E3" s="71"/>
      <c r="F3" s="71"/>
      <c r="G3" s="315"/>
      <c r="H3" s="315"/>
      <c r="I3" s="315"/>
      <c r="J3" s="407"/>
      <c r="K3" s="75"/>
      <c r="L3" s="71"/>
      <c r="M3" s="694"/>
      <c r="N3" s="71"/>
      <c r="O3" s="71"/>
      <c r="P3" s="71"/>
      <c r="Q3" s="72"/>
    </row>
    <row r="4" spans="1:26" ht="15.75" x14ac:dyDescent="0.25">
      <c r="A4" s="739" t="s">
        <v>874</v>
      </c>
      <c r="B4" s="739"/>
      <c r="C4" s="739"/>
      <c r="D4" s="739"/>
      <c r="E4" s="739"/>
      <c r="F4" s="739"/>
      <c r="G4" s="740"/>
      <c r="H4" s="740"/>
      <c r="I4" s="740"/>
      <c r="J4" s="740"/>
      <c r="K4" s="739"/>
      <c r="L4" s="741"/>
      <c r="M4" s="741"/>
      <c r="N4" s="741"/>
      <c r="O4" s="741"/>
      <c r="P4" s="741"/>
      <c r="Q4" s="72"/>
    </row>
    <row r="5" spans="1:26" ht="15.75" x14ac:dyDescent="0.25">
      <c r="A5" s="739" t="s">
        <v>7</v>
      </c>
      <c r="B5" s="739"/>
      <c r="C5" s="739"/>
      <c r="D5" s="739"/>
      <c r="E5" s="739"/>
      <c r="F5" s="739"/>
      <c r="G5" s="740"/>
      <c r="H5" s="740"/>
      <c r="I5" s="740"/>
      <c r="J5" s="740"/>
      <c r="K5" s="739"/>
      <c r="L5" s="741"/>
      <c r="M5" s="741"/>
      <c r="N5" s="741"/>
      <c r="O5" s="741"/>
      <c r="P5" s="741"/>
      <c r="Q5" s="741"/>
    </row>
    <row r="6" spans="1:26" ht="15.75" thickBot="1" x14ac:dyDescent="0.3">
      <c r="A6" s="11"/>
      <c r="B6" s="11"/>
      <c r="C6" s="12"/>
      <c r="D6" s="84"/>
      <c r="E6" s="13"/>
      <c r="F6" s="14"/>
      <c r="G6" s="350"/>
      <c r="H6" s="350"/>
      <c r="I6" s="350"/>
      <c r="J6" s="408"/>
      <c r="K6" s="76"/>
      <c r="L6" s="59"/>
      <c r="M6" s="59"/>
      <c r="N6" s="59"/>
      <c r="O6" s="371"/>
      <c r="P6" s="372"/>
      <c r="Q6" s="73"/>
    </row>
    <row r="7" spans="1:26" s="16" customFormat="1" ht="38.25" x14ac:dyDescent="0.2">
      <c r="A7" s="102" t="s">
        <v>0</v>
      </c>
      <c r="B7" s="103" t="s">
        <v>2</v>
      </c>
      <c r="C7" s="104" t="s">
        <v>1</v>
      </c>
      <c r="D7" s="742" t="s">
        <v>8</v>
      </c>
      <c r="E7" s="743"/>
      <c r="F7" s="103" t="s">
        <v>9</v>
      </c>
      <c r="G7" s="103" t="s">
        <v>737</v>
      </c>
      <c r="H7" s="103" t="s">
        <v>738</v>
      </c>
      <c r="I7" s="103" t="s">
        <v>739</v>
      </c>
      <c r="J7" s="103" t="s">
        <v>875</v>
      </c>
      <c r="K7" s="103" t="s">
        <v>637</v>
      </c>
      <c r="L7" s="103" t="s">
        <v>307</v>
      </c>
      <c r="M7" s="103" t="s">
        <v>700</v>
      </c>
      <c r="N7" s="103" t="s">
        <v>876</v>
      </c>
      <c r="O7" s="744" t="s">
        <v>6</v>
      </c>
      <c r="P7" s="745"/>
      <c r="Q7" s="746"/>
      <c r="R7" s="15"/>
      <c r="S7" s="15"/>
      <c r="T7" s="15"/>
      <c r="U7" s="15"/>
      <c r="V7" s="15"/>
      <c r="W7" s="15"/>
      <c r="X7" s="15"/>
      <c r="Y7" s="15"/>
      <c r="Z7" s="306"/>
    </row>
    <row r="8" spans="1:26" s="16" customFormat="1" ht="13.5" thickBot="1" x14ac:dyDescent="0.25">
      <c r="A8" s="369"/>
      <c r="B8" s="106"/>
      <c r="C8" s="370"/>
      <c r="D8" s="747"/>
      <c r="E8" s="748"/>
      <c r="F8" s="106"/>
      <c r="G8" s="106"/>
      <c r="H8" s="106"/>
      <c r="I8" s="106"/>
      <c r="J8" s="409"/>
      <c r="K8" s="106"/>
      <c r="L8" s="106"/>
      <c r="M8" s="106"/>
      <c r="N8" s="106"/>
      <c r="O8" s="107" t="s">
        <v>3</v>
      </c>
      <c r="P8" s="108" t="s">
        <v>4</v>
      </c>
      <c r="Q8" s="109" t="s">
        <v>5</v>
      </c>
      <c r="R8" s="15"/>
      <c r="S8" s="15"/>
      <c r="T8" s="15"/>
      <c r="U8" s="15"/>
      <c r="V8" s="15"/>
      <c r="W8" s="15"/>
      <c r="X8" s="15"/>
      <c r="Y8" s="15"/>
      <c r="Z8" s="306"/>
    </row>
    <row r="9" spans="1:26" s="81" customFormat="1" ht="13.5" thickTop="1" thickBot="1" x14ac:dyDescent="0.3">
      <c r="A9" s="749" t="s">
        <v>10</v>
      </c>
      <c r="B9" s="750"/>
      <c r="C9" s="750"/>
      <c r="D9" s="750"/>
      <c r="E9" s="750"/>
      <c r="F9" s="750"/>
      <c r="G9" s="78">
        <f>G10+G13+G23+G30+G45+G50+G56+G63+G71+G74+G76+G87+G91+G95+G98+G110+G118+G122+G129+G131+G135+G137+G144+G155+G159+G164+G170+G173+G176+G179+G187+G190+G196+G198+G206+G208+G211+G222+G227+G229+G231+G233+G246+G257+G264+G266+G271+G260+G262</f>
        <v>182695545.22000003</v>
      </c>
      <c r="H9" s="78">
        <f>H10+H13+H23+H30+H45+H50+H56+H63+H71+H74+H76+H87+H91+H95+H98+H110+H118+H122+H129+H131+H135+H137+H144+H155+H159+H164+H170+H173+H176+H179+H187+H190+H196+H198+H206+H208+H211+H222+H227+H229+H231+H233+H246+H257+H264+H266+H271+H260+H262</f>
        <v>224817093</v>
      </c>
      <c r="I9" s="78">
        <f>I10+I13+I23+I30+I45+I50+I56+I63+I71+I74+I76+I87+I91+I95+I98+I110+I118+I122+I129+I131+I135+I137+I144+I155+I159+I164+I170+I173+I176+I179+I187+I190+I196+I198+I206+I208+I211+I222+I227+I229+I231+I233+I246+I257+I264+I266+I271+I260+I262</f>
        <v>226546780</v>
      </c>
      <c r="J9" s="78">
        <f>J10+J13+J23+J30+J45+J50+J56+J63+J71+J74+J76+J87+J91+J95+J98+J110+J118+J122+J129+J131+J135+J137+J144+J155+J159+J164+J170+J173+J176+J179+J187+J190+J196+J198+J206+J208+J211+J222+J227+J229+J231+J233+J246+J257+J264+J266+J271+J260+J262</f>
        <v>76637483.540000007</v>
      </c>
      <c r="K9" s="79"/>
      <c r="L9" s="700"/>
      <c r="M9" s="700"/>
      <c r="N9" s="700"/>
      <c r="O9" s="86"/>
      <c r="P9" s="82"/>
      <c r="Q9" s="105"/>
      <c r="R9" s="80"/>
      <c r="S9" s="446"/>
      <c r="T9" s="80"/>
      <c r="U9" s="80"/>
      <c r="V9" s="80"/>
      <c r="W9" s="80"/>
      <c r="X9" s="80"/>
      <c r="Y9" s="80"/>
      <c r="Z9" s="307"/>
    </row>
    <row r="10" spans="1:26" s="18" customFormat="1" ht="41.25" customHeight="1" thickTop="1" x14ac:dyDescent="0.25">
      <c r="A10" s="801" t="s">
        <v>64</v>
      </c>
      <c r="B10" s="786" t="s">
        <v>65</v>
      </c>
      <c r="C10" s="777" t="s">
        <v>66</v>
      </c>
      <c r="D10" s="193">
        <v>1160</v>
      </c>
      <c r="E10" s="228">
        <v>1160</v>
      </c>
      <c r="F10" s="229" t="s">
        <v>106</v>
      </c>
      <c r="G10" s="178">
        <f>SUM(G11:G12)</f>
        <v>2638163.1100000003</v>
      </c>
      <c r="H10" s="178">
        <f t="shared" ref="H10:J10" si="0">SUM(H11:H12)</f>
        <v>4961650</v>
      </c>
      <c r="I10" s="178">
        <f>SUM(I11:I12)</f>
        <v>6742150</v>
      </c>
      <c r="J10" s="178">
        <f t="shared" si="0"/>
        <v>1760751.54</v>
      </c>
      <c r="K10" s="229"/>
      <c r="L10" s="568"/>
      <c r="M10" s="568"/>
      <c r="N10" s="568"/>
      <c r="O10" s="391">
        <v>18</v>
      </c>
      <c r="P10" s="392">
        <v>1801</v>
      </c>
      <c r="Q10" s="393"/>
      <c r="R10" s="17"/>
      <c r="S10" s="17"/>
      <c r="T10" s="17"/>
      <c r="U10" s="17"/>
      <c r="V10" s="17"/>
      <c r="W10" s="17"/>
      <c r="X10" s="17"/>
      <c r="Y10" s="17"/>
      <c r="Z10" s="305" t="s">
        <v>625</v>
      </c>
    </row>
    <row r="11" spans="1:26" ht="25.5" x14ac:dyDescent="0.25">
      <c r="A11" s="802"/>
      <c r="B11" s="787"/>
      <c r="C11" s="751"/>
      <c r="D11" s="466">
        <v>1160</v>
      </c>
      <c r="E11" s="57" t="s">
        <v>115</v>
      </c>
      <c r="F11" s="119" t="s">
        <v>116</v>
      </c>
      <c r="G11" s="202">
        <v>404553.2</v>
      </c>
      <c r="H11" s="202">
        <v>682500</v>
      </c>
      <c r="I11" s="111">
        <v>380000</v>
      </c>
      <c r="J11" s="202">
        <v>54377.79</v>
      </c>
      <c r="K11" s="587" t="s">
        <v>757</v>
      </c>
      <c r="L11" s="588">
        <v>26</v>
      </c>
      <c r="M11" s="588">
        <v>26</v>
      </c>
      <c r="N11" s="588">
        <v>26</v>
      </c>
      <c r="O11" s="204">
        <v>18</v>
      </c>
      <c r="P11" s="205">
        <v>1801</v>
      </c>
      <c r="Q11" s="301"/>
      <c r="U11" s="311"/>
      <c r="Z11" s="305" t="s">
        <v>626</v>
      </c>
    </row>
    <row r="12" spans="1:26" ht="20.25" x14ac:dyDescent="0.25">
      <c r="A12" s="802"/>
      <c r="B12" s="787"/>
      <c r="C12" s="751"/>
      <c r="D12" s="707">
        <v>1160</v>
      </c>
      <c r="E12" s="149" t="s">
        <v>117</v>
      </c>
      <c r="F12" s="218" t="s">
        <v>118</v>
      </c>
      <c r="G12" s="240">
        <v>2233609.91</v>
      </c>
      <c r="H12" s="240">
        <v>4279150</v>
      </c>
      <c r="I12" s="115">
        <v>6362150</v>
      </c>
      <c r="J12" s="4">
        <v>1706373.75</v>
      </c>
      <c r="K12" s="589" t="s">
        <v>758</v>
      </c>
      <c r="L12" s="590">
        <v>25</v>
      </c>
      <c r="M12" s="590">
        <v>30</v>
      </c>
      <c r="N12" s="590">
        <v>27</v>
      </c>
      <c r="O12" s="25">
        <v>18</v>
      </c>
      <c r="P12" s="26">
        <v>1801</v>
      </c>
      <c r="Q12" s="301"/>
      <c r="U12" s="17"/>
      <c r="Z12" s="305" t="s">
        <v>635</v>
      </c>
    </row>
    <row r="13" spans="1:26" ht="25.5" customHeight="1" x14ac:dyDescent="0.25">
      <c r="A13" s="802"/>
      <c r="B13" s="787"/>
      <c r="C13" s="751"/>
      <c r="D13" s="210"/>
      <c r="E13" s="206"/>
      <c r="F13" s="207"/>
      <c r="G13" s="351"/>
      <c r="H13" s="351"/>
      <c r="I13" s="351"/>
      <c r="J13" s="351"/>
      <c r="K13" s="209"/>
      <c r="L13" s="567"/>
      <c r="M13" s="567"/>
      <c r="N13" s="567"/>
      <c r="O13" s="334"/>
      <c r="P13" s="318"/>
      <c r="Q13" s="301"/>
      <c r="Z13" s="305" t="s">
        <v>627</v>
      </c>
    </row>
    <row r="14" spans="1:26" ht="25.5" customHeight="1" thickBot="1" x14ac:dyDescent="0.3">
      <c r="A14" s="802"/>
      <c r="B14" s="787"/>
      <c r="C14" s="751"/>
      <c r="D14" s="194"/>
      <c r="E14" s="46"/>
      <c r="F14" s="47"/>
      <c r="G14" s="390"/>
      <c r="H14" s="549"/>
      <c r="I14" s="549"/>
      <c r="J14" s="549"/>
      <c r="K14" s="591"/>
      <c r="L14" s="592"/>
      <c r="M14" s="592"/>
      <c r="N14" s="592"/>
      <c r="O14" s="335"/>
      <c r="P14" s="319"/>
      <c r="Q14" s="302"/>
      <c r="Z14" s="305" t="s">
        <v>628</v>
      </c>
    </row>
    <row r="15" spans="1:26" ht="15.75" thickTop="1" x14ac:dyDescent="0.25">
      <c r="A15" s="802"/>
      <c r="B15" s="787"/>
      <c r="C15" s="777" t="s">
        <v>67</v>
      </c>
      <c r="D15" s="193"/>
      <c r="E15" s="87"/>
      <c r="F15" s="88"/>
      <c r="G15" s="89"/>
      <c r="H15" s="89"/>
      <c r="I15" s="89"/>
      <c r="J15" s="89"/>
      <c r="K15" s="88"/>
      <c r="L15" s="566"/>
      <c r="M15" s="566"/>
      <c r="N15" s="566"/>
      <c r="O15" s="90"/>
      <c r="P15" s="91"/>
      <c r="Q15" s="301"/>
    </row>
    <row r="16" spans="1:26" x14ac:dyDescent="0.25">
      <c r="A16" s="802"/>
      <c r="B16" s="787"/>
      <c r="C16" s="751"/>
      <c r="D16" s="466"/>
      <c r="E16" s="158"/>
      <c r="F16" s="159"/>
      <c r="G16" s="160"/>
      <c r="H16" s="160"/>
      <c r="I16" s="160"/>
      <c r="J16" s="160"/>
      <c r="K16" s="159"/>
      <c r="L16" s="593"/>
      <c r="M16" s="593"/>
      <c r="N16" s="593"/>
      <c r="O16" s="161"/>
      <c r="P16" s="162"/>
      <c r="Q16" s="301"/>
    </row>
    <row r="17" spans="1:17" x14ac:dyDescent="0.25">
      <c r="A17" s="802"/>
      <c r="B17" s="787"/>
      <c r="C17" s="751"/>
      <c r="D17" s="194"/>
      <c r="E17" s="46"/>
      <c r="F17" s="47"/>
      <c r="G17" s="68"/>
      <c r="H17" s="68"/>
      <c r="I17" s="1"/>
      <c r="J17" s="1"/>
      <c r="K17" s="20"/>
      <c r="L17" s="594"/>
      <c r="M17" s="594"/>
      <c r="N17" s="594"/>
      <c r="O17" s="21"/>
      <c r="P17" s="22"/>
      <c r="Q17" s="301"/>
    </row>
    <row r="18" spans="1:17" x14ac:dyDescent="0.25">
      <c r="A18" s="802"/>
      <c r="B18" s="787"/>
      <c r="C18" s="751"/>
      <c r="D18" s="707"/>
      <c r="E18" s="149"/>
      <c r="F18" s="150"/>
      <c r="G18" s="115"/>
      <c r="H18" s="115"/>
      <c r="I18" s="4"/>
      <c r="J18" s="4"/>
      <c r="K18" s="24"/>
      <c r="L18" s="590"/>
      <c r="M18" s="590"/>
      <c r="N18" s="590"/>
      <c r="O18" s="25"/>
      <c r="P18" s="26"/>
      <c r="Q18" s="301"/>
    </row>
    <row r="19" spans="1:17" x14ac:dyDescent="0.25">
      <c r="A19" s="802"/>
      <c r="B19" s="787"/>
      <c r="C19" s="751"/>
      <c r="D19" s="707"/>
      <c r="E19" s="149"/>
      <c r="F19" s="150"/>
      <c r="G19" s="115"/>
      <c r="H19" s="115"/>
      <c r="I19" s="4"/>
      <c r="J19" s="4"/>
      <c r="K19" s="24"/>
      <c r="L19" s="590"/>
      <c r="M19" s="590"/>
      <c r="N19" s="590"/>
      <c r="O19" s="25"/>
      <c r="P19" s="26"/>
      <c r="Q19" s="301"/>
    </row>
    <row r="20" spans="1:17" x14ac:dyDescent="0.25">
      <c r="A20" s="802"/>
      <c r="B20" s="787"/>
      <c r="C20" s="751"/>
      <c r="D20" s="707"/>
      <c r="E20" s="149"/>
      <c r="F20" s="150"/>
      <c r="G20" s="115"/>
      <c r="H20" s="115"/>
      <c r="I20" s="4"/>
      <c r="J20" s="4"/>
      <c r="K20" s="24"/>
      <c r="L20" s="590"/>
      <c r="M20" s="590"/>
      <c r="N20" s="590"/>
      <c r="O20" s="25"/>
      <c r="P20" s="26"/>
      <c r="Q20" s="301"/>
    </row>
    <row r="21" spans="1:17" x14ac:dyDescent="0.25">
      <c r="A21" s="802"/>
      <c r="B21" s="787"/>
      <c r="C21" s="751"/>
      <c r="D21" s="707"/>
      <c r="E21" s="149"/>
      <c r="F21" s="150"/>
      <c r="G21" s="115"/>
      <c r="H21" s="115"/>
      <c r="I21" s="4"/>
      <c r="J21" s="4"/>
      <c r="K21" s="24"/>
      <c r="L21" s="590"/>
      <c r="M21" s="590"/>
      <c r="N21" s="590"/>
      <c r="O21" s="25"/>
      <c r="P21" s="26"/>
      <c r="Q21" s="301"/>
    </row>
    <row r="22" spans="1:17" ht="15.75" thickBot="1" x14ac:dyDescent="0.3">
      <c r="A22" s="802"/>
      <c r="B22" s="787"/>
      <c r="C22" s="778"/>
      <c r="D22" s="195"/>
      <c r="E22" s="27"/>
      <c r="F22" s="6"/>
      <c r="G22" s="2"/>
      <c r="H22" s="2"/>
      <c r="I22" s="2"/>
      <c r="J22" s="2"/>
      <c r="K22" s="6"/>
      <c r="L22" s="595"/>
      <c r="M22" s="595"/>
      <c r="N22" s="595"/>
      <c r="O22" s="28"/>
      <c r="P22" s="29"/>
      <c r="Q22" s="302"/>
    </row>
    <row r="23" spans="1:17" ht="21" thickTop="1" x14ac:dyDescent="0.25">
      <c r="A23" s="802"/>
      <c r="B23" s="787"/>
      <c r="C23" s="777" t="s">
        <v>68</v>
      </c>
      <c r="D23" s="193">
        <v>1140</v>
      </c>
      <c r="E23" s="87">
        <v>1140</v>
      </c>
      <c r="F23" s="423" t="s">
        <v>112</v>
      </c>
      <c r="G23" s="89">
        <f>G24</f>
        <v>32097.42</v>
      </c>
      <c r="H23" s="89">
        <f t="shared" ref="H23:J23" si="1">H24</f>
        <v>165000</v>
      </c>
      <c r="I23" s="89">
        <f t="shared" si="1"/>
        <v>280000</v>
      </c>
      <c r="J23" s="89">
        <f t="shared" si="1"/>
        <v>0</v>
      </c>
      <c r="K23" s="88"/>
      <c r="L23" s="566"/>
      <c r="M23" s="566"/>
      <c r="N23" s="566"/>
      <c r="O23" s="90">
        <v>18</v>
      </c>
      <c r="P23" s="91">
        <v>1801</v>
      </c>
      <c r="Q23" s="301"/>
    </row>
    <row r="24" spans="1:17" ht="25.5" x14ac:dyDescent="0.25">
      <c r="A24" s="802"/>
      <c r="B24" s="787"/>
      <c r="C24" s="751"/>
      <c r="D24" s="194">
        <v>1140</v>
      </c>
      <c r="E24" s="494" t="s">
        <v>310</v>
      </c>
      <c r="F24" s="66" t="s">
        <v>309</v>
      </c>
      <c r="G24" s="68">
        <v>32097.42</v>
      </c>
      <c r="H24" s="68">
        <v>165000</v>
      </c>
      <c r="I24" s="115">
        <v>280000</v>
      </c>
      <c r="J24" s="4">
        <v>0</v>
      </c>
      <c r="K24" s="20" t="s">
        <v>759</v>
      </c>
      <c r="L24" s="596">
        <v>5</v>
      </c>
      <c r="M24" s="596">
        <v>5</v>
      </c>
      <c r="N24" s="590">
        <v>0</v>
      </c>
      <c r="O24" s="21">
        <v>18</v>
      </c>
      <c r="P24" s="22">
        <v>1801</v>
      </c>
      <c r="Q24" s="301"/>
    </row>
    <row r="25" spans="1:17" x14ac:dyDescent="0.25">
      <c r="A25" s="802"/>
      <c r="B25" s="787"/>
      <c r="C25" s="751"/>
      <c r="D25" s="707"/>
      <c r="E25" s="149"/>
      <c r="F25" s="150"/>
      <c r="G25" s="115"/>
      <c r="H25" s="115"/>
      <c r="I25" s="4"/>
      <c r="J25" s="4"/>
      <c r="K25" s="24"/>
      <c r="L25" s="590"/>
      <c r="M25" s="590"/>
      <c r="N25" s="590"/>
      <c r="O25" s="25"/>
      <c r="P25" s="26"/>
      <c r="Q25" s="301"/>
    </row>
    <row r="26" spans="1:17" x14ac:dyDescent="0.25">
      <c r="A26" s="802"/>
      <c r="B26" s="787"/>
      <c r="C26" s="751"/>
      <c r="D26" s="707"/>
      <c r="E26" s="149"/>
      <c r="F26" s="150"/>
      <c r="G26" s="115"/>
      <c r="H26" s="115"/>
      <c r="I26" s="4"/>
      <c r="J26" s="4"/>
      <c r="K26" s="24"/>
      <c r="L26" s="590"/>
      <c r="M26" s="590"/>
      <c r="N26" s="590"/>
      <c r="O26" s="25"/>
      <c r="P26" s="26"/>
      <c r="Q26" s="301"/>
    </row>
    <row r="27" spans="1:17" x14ac:dyDescent="0.25">
      <c r="A27" s="802"/>
      <c r="B27" s="787"/>
      <c r="C27" s="751"/>
      <c r="D27" s="707"/>
      <c r="E27" s="149"/>
      <c r="F27" s="150"/>
      <c r="G27" s="115"/>
      <c r="H27" s="115"/>
      <c r="I27" s="4"/>
      <c r="J27" s="4"/>
      <c r="K27" s="24"/>
      <c r="L27" s="590"/>
      <c r="M27" s="590"/>
      <c r="N27" s="590"/>
      <c r="O27" s="25"/>
      <c r="P27" s="26"/>
      <c r="Q27" s="301"/>
    </row>
    <row r="28" spans="1:17" x14ac:dyDescent="0.25">
      <c r="A28" s="802"/>
      <c r="B28" s="787"/>
      <c r="C28" s="751"/>
      <c r="D28" s="707"/>
      <c r="E28" s="149"/>
      <c r="F28" s="150"/>
      <c r="G28" s="115"/>
      <c r="H28" s="115"/>
      <c r="I28" s="4"/>
      <c r="J28" s="4"/>
      <c r="K28" s="24"/>
      <c r="L28" s="590"/>
      <c r="M28" s="590"/>
      <c r="N28" s="590"/>
      <c r="O28" s="25"/>
      <c r="P28" s="26"/>
      <c r="Q28" s="301"/>
    </row>
    <row r="29" spans="1:17" ht="15.75" thickBot="1" x14ac:dyDescent="0.3">
      <c r="A29" s="802"/>
      <c r="B29" s="787"/>
      <c r="C29" s="778"/>
      <c r="D29" s="195"/>
      <c r="E29" s="27"/>
      <c r="F29" s="6"/>
      <c r="G29" s="2"/>
      <c r="H29" s="2"/>
      <c r="I29" s="2"/>
      <c r="J29" s="2"/>
      <c r="K29" s="6"/>
      <c r="L29" s="595"/>
      <c r="M29" s="595"/>
      <c r="N29" s="595"/>
      <c r="O29" s="28"/>
      <c r="P29" s="29"/>
      <c r="Q29" s="302"/>
    </row>
    <row r="30" spans="1:17" ht="21" thickTop="1" x14ac:dyDescent="0.25">
      <c r="A30" s="802"/>
      <c r="B30" s="787"/>
      <c r="C30" s="777" t="s">
        <v>69</v>
      </c>
      <c r="D30" s="193">
        <v>1140</v>
      </c>
      <c r="E30" s="87">
        <v>1140</v>
      </c>
      <c r="F30" s="423" t="s">
        <v>112</v>
      </c>
      <c r="G30" s="89">
        <f>G31</f>
        <v>355576.02</v>
      </c>
      <c r="H30" s="89">
        <f t="shared" ref="H30:J30" si="2">H31</f>
        <v>0</v>
      </c>
      <c r="I30" s="89">
        <f t="shared" si="2"/>
        <v>0</v>
      </c>
      <c r="J30" s="89">
        <f t="shared" si="2"/>
        <v>0</v>
      </c>
      <c r="K30" s="88"/>
      <c r="L30" s="566"/>
      <c r="M30" s="566"/>
      <c r="N30" s="566"/>
      <c r="O30" s="90">
        <v>18</v>
      </c>
      <c r="P30" s="91">
        <v>1801</v>
      </c>
      <c r="Q30" s="301"/>
    </row>
    <row r="31" spans="1:17" ht="25.5" x14ac:dyDescent="0.25">
      <c r="A31" s="802"/>
      <c r="B31" s="787"/>
      <c r="C31" s="751"/>
      <c r="D31" s="282">
        <v>1140</v>
      </c>
      <c r="E31" s="46" t="s">
        <v>641</v>
      </c>
      <c r="F31" s="47" t="s">
        <v>642</v>
      </c>
      <c r="G31" s="68">
        <v>355576.02</v>
      </c>
      <c r="H31" s="68">
        <v>0</v>
      </c>
      <c r="I31" s="1">
        <v>0</v>
      </c>
      <c r="J31" s="1">
        <v>0</v>
      </c>
      <c r="K31" s="20" t="s">
        <v>758</v>
      </c>
      <c r="L31" s="636">
        <v>0</v>
      </c>
      <c r="M31" s="636">
        <v>0</v>
      </c>
      <c r="N31" s="594">
        <v>0</v>
      </c>
      <c r="O31" s="21">
        <v>18</v>
      </c>
      <c r="P31" s="22">
        <v>1801</v>
      </c>
      <c r="Q31" s="474"/>
    </row>
    <row r="32" spans="1:17" x14ac:dyDescent="0.25">
      <c r="A32" s="802"/>
      <c r="B32" s="787"/>
      <c r="C32" s="751"/>
      <c r="D32" s="466"/>
      <c r="E32" s="158"/>
      <c r="F32" s="159"/>
      <c r="G32" s="160"/>
      <c r="H32" s="160"/>
      <c r="I32" s="160"/>
      <c r="J32" s="160"/>
      <c r="K32" s="159"/>
      <c r="L32" s="593"/>
      <c r="M32" s="593"/>
      <c r="N32" s="593"/>
      <c r="O32" s="161"/>
      <c r="P32" s="162"/>
      <c r="Q32" s="301"/>
    </row>
    <row r="33" spans="1:26" x14ac:dyDescent="0.25">
      <c r="A33" s="802"/>
      <c r="B33" s="787"/>
      <c r="C33" s="751"/>
      <c r="D33" s="466"/>
      <c r="E33" s="158"/>
      <c r="F33" s="159"/>
      <c r="G33" s="160"/>
      <c r="H33" s="160"/>
      <c r="I33" s="160"/>
      <c r="J33" s="160"/>
      <c r="K33" s="159"/>
      <c r="L33" s="593"/>
      <c r="M33" s="593"/>
      <c r="N33" s="593"/>
      <c r="O33" s="161"/>
      <c r="P33" s="162"/>
      <c r="Q33" s="301"/>
    </row>
    <row r="34" spans="1:26" x14ac:dyDescent="0.25">
      <c r="A34" s="802"/>
      <c r="B34" s="787"/>
      <c r="C34" s="751"/>
      <c r="D34" s="194"/>
      <c r="E34" s="46"/>
      <c r="F34" s="47"/>
      <c r="G34" s="68"/>
      <c r="H34" s="68"/>
      <c r="I34" s="1"/>
      <c r="J34" s="1"/>
      <c r="K34" s="20"/>
      <c r="L34" s="594"/>
      <c r="M34" s="594"/>
      <c r="N34" s="594"/>
      <c r="O34" s="21"/>
      <c r="P34" s="22"/>
      <c r="Q34" s="301"/>
    </row>
    <row r="35" spans="1:26" ht="15.75" thickBot="1" x14ac:dyDescent="0.3">
      <c r="A35" s="802"/>
      <c r="B35" s="787"/>
      <c r="C35" s="754"/>
      <c r="D35" s="196"/>
      <c r="E35" s="163"/>
      <c r="F35" s="164"/>
      <c r="G35" s="165"/>
      <c r="H35" s="165"/>
      <c r="I35" s="165"/>
      <c r="J35" s="165"/>
      <c r="K35" s="164"/>
      <c r="L35" s="597"/>
      <c r="M35" s="597"/>
      <c r="N35" s="597"/>
      <c r="O35" s="166"/>
      <c r="P35" s="167"/>
      <c r="Q35" s="302"/>
    </row>
    <row r="36" spans="1:26" ht="21" thickTop="1" x14ac:dyDescent="0.25">
      <c r="A36" s="802"/>
      <c r="B36" s="787"/>
      <c r="C36" s="751" t="s">
        <v>70</v>
      </c>
      <c r="D36" s="466">
        <v>1160</v>
      </c>
      <c r="E36" s="117"/>
      <c r="F36" s="118"/>
      <c r="G36" s="70"/>
      <c r="H36" s="70"/>
      <c r="I36" s="70"/>
      <c r="J36" s="70"/>
      <c r="K36" s="118"/>
      <c r="L36" s="553"/>
      <c r="M36" s="553"/>
      <c r="N36" s="553"/>
      <c r="O36" s="151"/>
      <c r="P36" s="152"/>
      <c r="Q36" s="301"/>
    </row>
    <row r="37" spans="1:26" ht="13.9" customHeight="1" x14ac:dyDescent="0.25">
      <c r="A37" s="802"/>
      <c r="B37" s="787"/>
      <c r="C37" s="751"/>
      <c r="D37" s="466">
        <v>1160</v>
      </c>
      <c r="E37" s="57"/>
      <c r="F37" s="119"/>
      <c r="G37" s="202"/>
      <c r="H37" s="202"/>
      <c r="I37" s="202"/>
      <c r="J37" s="202"/>
      <c r="K37" s="203"/>
      <c r="L37" s="588"/>
      <c r="M37" s="588"/>
      <c r="N37" s="588"/>
      <c r="O37" s="204"/>
      <c r="P37" s="205"/>
      <c r="Q37" s="301"/>
    </row>
    <row r="38" spans="1:26" ht="13.9" customHeight="1" x14ac:dyDescent="0.25">
      <c r="A38" s="802"/>
      <c r="B38" s="787"/>
      <c r="C38" s="751"/>
      <c r="D38" s="466"/>
      <c r="E38" s="57"/>
      <c r="F38" s="119"/>
      <c r="G38" s="202"/>
      <c r="H38" s="202"/>
      <c r="I38" s="202"/>
      <c r="J38" s="202"/>
      <c r="K38" s="203"/>
      <c r="L38" s="588"/>
      <c r="M38" s="588"/>
      <c r="N38" s="588"/>
      <c r="O38" s="204"/>
      <c r="P38" s="205"/>
      <c r="Q38" s="301"/>
    </row>
    <row r="39" spans="1:26" x14ac:dyDescent="0.25">
      <c r="A39" s="802"/>
      <c r="B39" s="787"/>
      <c r="C39" s="751"/>
      <c r="D39" s="466"/>
      <c r="E39" s="117"/>
      <c r="F39" s="118"/>
      <c r="G39" s="70"/>
      <c r="H39" s="70"/>
      <c r="I39" s="70"/>
      <c r="J39" s="70"/>
      <c r="K39" s="49"/>
      <c r="L39" s="559"/>
      <c r="M39" s="559"/>
      <c r="N39" s="559"/>
      <c r="O39" s="50"/>
      <c r="P39" s="51"/>
      <c r="Q39" s="301"/>
    </row>
    <row r="40" spans="1:26" x14ac:dyDescent="0.25">
      <c r="A40" s="802"/>
      <c r="B40" s="787"/>
      <c r="C40" s="751"/>
      <c r="D40" s="466"/>
      <c r="E40" s="117"/>
      <c r="F40" s="118"/>
      <c r="G40" s="70"/>
      <c r="H40" s="70"/>
      <c r="I40" s="70"/>
      <c r="J40" s="70"/>
      <c r="K40" s="49"/>
      <c r="L40" s="559"/>
      <c r="M40" s="559"/>
      <c r="N40" s="559"/>
      <c r="O40" s="50"/>
      <c r="P40" s="51"/>
      <c r="Q40" s="301"/>
    </row>
    <row r="41" spans="1:26" x14ac:dyDescent="0.25">
      <c r="A41" s="802"/>
      <c r="B41" s="787"/>
      <c r="C41" s="751"/>
      <c r="D41" s="466"/>
      <c r="E41" s="57"/>
      <c r="F41" s="119"/>
      <c r="G41" s="111"/>
      <c r="H41" s="111"/>
      <c r="I41" s="111"/>
      <c r="J41" s="111"/>
      <c r="K41" s="47"/>
      <c r="L41" s="598"/>
      <c r="M41" s="598"/>
      <c r="N41" s="598"/>
      <c r="O41" s="120"/>
      <c r="P41" s="121"/>
      <c r="Q41" s="301"/>
    </row>
    <row r="42" spans="1:26" x14ac:dyDescent="0.25">
      <c r="A42" s="802"/>
      <c r="B42" s="787"/>
      <c r="C42" s="751"/>
      <c r="D42" s="466"/>
      <c r="E42" s="57"/>
      <c r="F42" s="119"/>
      <c r="G42" s="111"/>
      <c r="H42" s="111"/>
      <c r="I42" s="111"/>
      <c r="J42" s="111"/>
      <c r="K42" s="47"/>
      <c r="L42" s="598"/>
      <c r="M42" s="598"/>
      <c r="N42" s="598"/>
      <c r="O42" s="120"/>
      <c r="P42" s="121"/>
      <c r="Q42" s="301"/>
    </row>
    <row r="43" spans="1:26" x14ac:dyDescent="0.25">
      <c r="A43" s="802"/>
      <c r="B43" s="787"/>
      <c r="C43" s="751"/>
      <c r="D43" s="466"/>
      <c r="E43" s="117"/>
      <c r="F43" s="118"/>
      <c r="G43" s="70"/>
      <c r="H43" s="70"/>
      <c r="I43" s="70"/>
      <c r="J43" s="70"/>
      <c r="K43" s="49"/>
      <c r="L43" s="559"/>
      <c r="M43" s="559"/>
      <c r="N43" s="559"/>
      <c r="O43" s="50"/>
      <c r="P43" s="51"/>
      <c r="Q43" s="301"/>
    </row>
    <row r="44" spans="1:26" s="101" customFormat="1" ht="15.75" thickBot="1" x14ac:dyDescent="0.3">
      <c r="A44" s="802"/>
      <c r="B44" s="788"/>
      <c r="C44" s="754"/>
      <c r="D44" s="196"/>
      <c r="E44" s="163"/>
      <c r="F44" s="164"/>
      <c r="G44" s="165"/>
      <c r="H44" s="165"/>
      <c r="I44" s="165"/>
      <c r="J44" s="165"/>
      <c r="K44" s="164"/>
      <c r="L44" s="597"/>
      <c r="M44" s="597"/>
      <c r="N44" s="597"/>
      <c r="O44" s="166"/>
      <c r="P44" s="167"/>
      <c r="Q44" s="302"/>
      <c r="R44" s="100"/>
      <c r="S44" s="100"/>
      <c r="T44" s="100"/>
      <c r="U44" s="100"/>
      <c r="V44" s="100"/>
      <c r="W44" s="100"/>
      <c r="X44" s="100"/>
      <c r="Y44" s="100"/>
      <c r="Z44" s="305"/>
    </row>
    <row r="45" spans="1:26" ht="20.25" customHeight="1" thickTop="1" x14ac:dyDescent="0.25">
      <c r="A45" s="802" t="s">
        <v>64</v>
      </c>
      <c r="B45" s="789" t="s">
        <v>71</v>
      </c>
      <c r="C45" s="751" t="s">
        <v>72</v>
      </c>
      <c r="D45" s="578">
        <v>1171</v>
      </c>
      <c r="E45" s="231">
        <v>1171</v>
      </c>
      <c r="F45" s="560" t="s">
        <v>260</v>
      </c>
      <c r="G45" s="579"/>
      <c r="H45" s="579"/>
      <c r="I45" s="579"/>
      <c r="J45" s="579"/>
      <c r="K45" s="560"/>
      <c r="L45" s="580"/>
      <c r="M45" s="580"/>
      <c r="N45" s="580"/>
      <c r="O45" s="581">
        <v>14</v>
      </c>
      <c r="P45" s="582">
        <v>1401</v>
      </c>
      <c r="Q45" s="301"/>
    </row>
    <row r="46" spans="1:26" ht="51" x14ac:dyDescent="0.25">
      <c r="A46" s="802"/>
      <c r="B46" s="776"/>
      <c r="C46" s="751"/>
      <c r="D46" s="707">
        <v>1171</v>
      </c>
      <c r="E46" s="149" t="s">
        <v>264</v>
      </c>
      <c r="F46" s="150" t="s">
        <v>268</v>
      </c>
      <c r="G46" s="153"/>
      <c r="H46" s="153"/>
      <c r="I46" s="4"/>
      <c r="J46" s="4"/>
      <c r="K46" s="599" t="s">
        <v>313</v>
      </c>
      <c r="L46" s="600">
        <v>100</v>
      </c>
      <c r="M46" s="600">
        <v>115</v>
      </c>
      <c r="N46" s="600">
        <v>64</v>
      </c>
      <c r="O46" s="21">
        <v>14</v>
      </c>
      <c r="P46" s="22">
        <v>1401</v>
      </c>
      <c r="Q46" s="301"/>
    </row>
    <row r="47" spans="1:26" ht="28.5" customHeight="1" x14ac:dyDescent="0.25">
      <c r="A47" s="802"/>
      <c r="B47" s="776"/>
      <c r="C47" s="751"/>
      <c r="D47" s="707"/>
      <c r="E47" s="23"/>
      <c r="F47" s="24"/>
      <c r="G47" s="4"/>
      <c r="H47" s="4"/>
      <c r="I47" s="4"/>
      <c r="J47" s="4"/>
      <c r="K47" s="601" t="s">
        <v>314</v>
      </c>
      <c r="L47" s="600">
        <v>280</v>
      </c>
      <c r="M47" s="600">
        <v>290</v>
      </c>
      <c r="N47" s="600">
        <v>205</v>
      </c>
      <c r="O47" s="25">
        <v>14</v>
      </c>
      <c r="P47" s="26">
        <v>1401</v>
      </c>
      <c r="Q47" s="301"/>
    </row>
    <row r="48" spans="1:26" x14ac:dyDescent="0.25">
      <c r="A48" s="802"/>
      <c r="B48" s="776"/>
      <c r="C48" s="751"/>
      <c r="D48" s="707"/>
      <c r="E48" s="23"/>
      <c r="F48" s="24"/>
      <c r="G48" s="4"/>
      <c r="H48" s="4"/>
      <c r="I48" s="4"/>
      <c r="J48" s="4"/>
      <c r="K48" s="24"/>
      <c r="L48" s="602"/>
      <c r="M48" s="602"/>
      <c r="N48" s="602"/>
      <c r="O48" s="25"/>
      <c r="P48" s="26"/>
      <c r="Q48" s="301"/>
    </row>
    <row r="49" spans="1:26" ht="15.75" thickBot="1" x14ac:dyDescent="0.3">
      <c r="A49" s="802"/>
      <c r="B49" s="776"/>
      <c r="C49" s="754"/>
      <c r="D49" s="196"/>
      <c r="E49" s="163"/>
      <c r="F49" s="164"/>
      <c r="G49" s="165"/>
      <c r="H49" s="165"/>
      <c r="I49" s="165"/>
      <c r="J49" s="165"/>
      <c r="K49" s="164"/>
      <c r="L49" s="597"/>
      <c r="M49" s="597"/>
      <c r="N49" s="597"/>
      <c r="O49" s="166"/>
      <c r="P49" s="167"/>
      <c r="Q49" s="302"/>
    </row>
    <row r="50" spans="1:26" s="9" customFormat="1" ht="21" customHeight="1" thickTop="1" x14ac:dyDescent="0.25">
      <c r="A50" s="802"/>
      <c r="B50" s="776"/>
      <c r="C50" s="777" t="s">
        <v>73</v>
      </c>
      <c r="D50" s="193">
        <v>1171</v>
      </c>
      <c r="E50" s="228">
        <v>1171</v>
      </c>
      <c r="F50" s="229" t="s">
        <v>260</v>
      </c>
      <c r="G50" s="178">
        <f>SUM(G51:G54)</f>
        <v>4188002.34</v>
      </c>
      <c r="H50" s="178">
        <f t="shared" ref="H50:J50" si="3">SUM(H51:H54)</f>
        <v>4927100</v>
      </c>
      <c r="I50" s="178">
        <f>SUM(I51:I54)</f>
        <v>4883000</v>
      </c>
      <c r="J50" s="178">
        <f t="shared" si="3"/>
        <v>3692189.12</v>
      </c>
      <c r="K50" s="229"/>
      <c r="L50" s="568"/>
      <c r="M50" s="568"/>
      <c r="N50" s="568"/>
      <c r="O50" s="176">
        <v>14</v>
      </c>
      <c r="P50" s="177">
        <v>1401</v>
      </c>
      <c r="Q50" s="393"/>
      <c r="Z50" s="308"/>
    </row>
    <row r="51" spans="1:26" s="9" customFormat="1" ht="25.5" x14ac:dyDescent="0.25">
      <c r="A51" s="802"/>
      <c r="B51" s="776"/>
      <c r="C51" s="751"/>
      <c r="D51" s="466">
        <v>1171</v>
      </c>
      <c r="E51" s="141" t="s">
        <v>261</v>
      </c>
      <c r="F51" s="65" t="s">
        <v>265</v>
      </c>
      <c r="G51" s="111">
        <v>10000</v>
      </c>
      <c r="H51" s="111">
        <v>12000</v>
      </c>
      <c r="I51" s="4">
        <v>12000</v>
      </c>
      <c r="J51" s="4">
        <v>10000</v>
      </c>
      <c r="K51" s="589" t="s">
        <v>760</v>
      </c>
      <c r="L51" s="590" t="s">
        <v>864</v>
      </c>
      <c r="M51" s="590" t="s">
        <v>864</v>
      </c>
      <c r="N51" s="590" t="s">
        <v>864</v>
      </c>
      <c r="O51" s="44">
        <v>14</v>
      </c>
      <c r="P51" s="45">
        <v>1401</v>
      </c>
      <c r="Q51" s="301"/>
      <c r="Z51" s="308"/>
    </row>
    <row r="52" spans="1:26" s="9" customFormat="1" ht="25.5" x14ac:dyDescent="0.25">
      <c r="A52" s="802"/>
      <c r="B52" s="776"/>
      <c r="C52" s="751"/>
      <c r="D52" s="466">
        <v>1171</v>
      </c>
      <c r="E52" s="141" t="s">
        <v>262</v>
      </c>
      <c r="F52" s="65" t="s">
        <v>266</v>
      </c>
      <c r="G52" s="111">
        <v>284670.25</v>
      </c>
      <c r="H52" s="111">
        <v>200000</v>
      </c>
      <c r="I52" s="4">
        <v>200000</v>
      </c>
      <c r="J52" s="4">
        <v>81830</v>
      </c>
      <c r="K52" s="589" t="s">
        <v>761</v>
      </c>
      <c r="L52" s="590">
        <v>30</v>
      </c>
      <c r="M52" s="590">
        <v>30</v>
      </c>
      <c r="N52" s="590">
        <v>30</v>
      </c>
      <c r="O52" s="44">
        <v>14</v>
      </c>
      <c r="P52" s="45">
        <v>1401</v>
      </c>
      <c r="Q52" s="301"/>
      <c r="Z52" s="308"/>
    </row>
    <row r="53" spans="1:26" s="9" customFormat="1" ht="25.5" x14ac:dyDescent="0.25">
      <c r="A53" s="802"/>
      <c r="B53" s="776"/>
      <c r="C53" s="751"/>
      <c r="D53" s="466">
        <v>1171</v>
      </c>
      <c r="E53" s="141" t="s">
        <v>263</v>
      </c>
      <c r="F53" s="65" t="s">
        <v>267</v>
      </c>
      <c r="G53" s="111">
        <v>19008.810000000001</v>
      </c>
      <c r="H53" s="111">
        <v>20000</v>
      </c>
      <c r="I53" s="4">
        <v>20000</v>
      </c>
      <c r="J53" s="4">
        <v>0</v>
      </c>
      <c r="K53" s="589" t="s">
        <v>762</v>
      </c>
      <c r="L53" s="603">
        <v>5</v>
      </c>
      <c r="M53" s="603">
        <v>5</v>
      </c>
      <c r="N53" s="603">
        <v>5</v>
      </c>
      <c r="O53" s="44">
        <v>14</v>
      </c>
      <c r="P53" s="45">
        <v>1401</v>
      </c>
      <c r="Q53" s="301"/>
      <c r="Z53" s="308"/>
    </row>
    <row r="54" spans="1:26" s="9" customFormat="1" ht="102" x14ac:dyDescent="0.25">
      <c r="A54" s="802"/>
      <c r="B54" s="776"/>
      <c r="C54" s="751"/>
      <c r="D54" s="469">
        <v>1171</v>
      </c>
      <c r="E54" s="481" t="s">
        <v>264</v>
      </c>
      <c r="F54" s="150" t="s">
        <v>268</v>
      </c>
      <c r="G54" s="153">
        <v>3874323.28</v>
      </c>
      <c r="H54" s="153">
        <v>4695100</v>
      </c>
      <c r="I54" s="4">
        <v>4651000</v>
      </c>
      <c r="J54" s="4">
        <v>3600359.12</v>
      </c>
      <c r="K54" s="604" t="s">
        <v>315</v>
      </c>
      <c r="L54" s="590">
        <v>380</v>
      </c>
      <c r="M54" s="590">
        <v>390</v>
      </c>
      <c r="N54" s="590">
        <v>400</v>
      </c>
      <c r="O54" s="25">
        <v>14</v>
      </c>
      <c r="P54" s="26">
        <v>1401</v>
      </c>
      <c r="Q54" s="312"/>
      <c r="Z54" s="308"/>
    </row>
    <row r="55" spans="1:26" s="9" customFormat="1" ht="51" x14ac:dyDescent="0.25">
      <c r="A55" s="802"/>
      <c r="B55" s="776"/>
      <c r="C55" s="751"/>
      <c r="D55" s="485">
        <v>1171</v>
      </c>
      <c r="E55" s="482"/>
      <c r="F55" s="480"/>
      <c r="G55" s="484"/>
      <c r="H55" s="484"/>
      <c r="I55" s="502"/>
      <c r="J55" s="502"/>
      <c r="K55" s="601" t="s">
        <v>763</v>
      </c>
      <c r="L55" s="605">
        <v>2</v>
      </c>
      <c r="M55" s="605">
        <v>2</v>
      </c>
      <c r="N55" s="605">
        <v>2</v>
      </c>
      <c r="O55" s="475">
        <v>14</v>
      </c>
      <c r="P55" s="476">
        <v>1401</v>
      </c>
      <c r="Q55" s="314"/>
      <c r="Z55" s="308"/>
    </row>
    <row r="56" spans="1:26" s="9" customFormat="1" ht="38.25" x14ac:dyDescent="0.25">
      <c r="A56" s="802"/>
      <c r="B56" s="776"/>
      <c r="C56" s="751"/>
      <c r="D56" s="470">
        <v>1171</v>
      </c>
      <c r="E56" s="483"/>
      <c r="F56" s="65"/>
      <c r="G56" s="111"/>
      <c r="H56" s="111"/>
      <c r="I56" s="3"/>
      <c r="J56" s="3"/>
      <c r="K56" s="571" t="s">
        <v>317</v>
      </c>
      <c r="L56" s="606">
        <v>36</v>
      </c>
      <c r="M56" s="606">
        <v>36</v>
      </c>
      <c r="N56" s="606">
        <v>36</v>
      </c>
      <c r="O56" s="477">
        <v>14</v>
      </c>
      <c r="P56" s="478">
        <v>1401</v>
      </c>
      <c r="Q56" s="479"/>
      <c r="Z56" s="308"/>
    </row>
    <row r="57" spans="1:26" s="9" customFormat="1" ht="15.75" thickBot="1" x14ac:dyDescent="0.3">
      <c r="A57" s="802"/>
      <c r="B57" s="776"/>
      <c r="C57" s="754"/>
      <c r="D57" s="708"/>
      <c r="E57" s="168"/>
      <c r="F57" s="169"/>
      <c r="G57" s="170"/>
      <c r="H57" s="170"/>
      <c r="I57" s="181"/>
      <c r="J57" s="181"/>
      <c r="K57" s="607"/>
      <c r="L57" s="608"/>
      <c r="M57" s="608"/>
      <c r="N57" s="608"/>
      <c r="O57" s="171"/>
      <c r="P57" s="172"/>
      <c r="Q57" s="702"/>
      <c r="Z57" s="308"/>
    </row>
    <row r="58" spans="1:26" s="9" customFormat="1" ht="15.75" thickTop="1" x14ac:dyDescent="0.25">
      <c r="A58" s="802"/>
      <c r="B58" s="776"/>
      <c r="C58" s="751" t="s">
        <v>74</v>
      </c>
      <c r="D58" s="193"/>
      <c r="E58" s="228"/>
      <c r="F58" s="229"/>
      <c r="G58" s="7"/>
      <c r="H58" s="7"/>
      <c r="I58" s="7"/>
      <c r="J58" s="7"/>
      <c r="K58" s="31"/>
      <c r="L58" s="557"/>
      <c r="M58" s="557"/>
      <c r="N58" s="557"/>
      <c r="O58" s="39"/>
      <c r="P58" s="40"/>
      <c r="Q58" s="301"/>
      <c r="Z58" s="308"/>
    </row>
    <row r="59" spans="1:26" s="9" customFormat="1" x14ac:dyDescent="0.25">
      <c r="A59" s="802"/>
      <c r="B59" s="776"/>
      <c r="C59" s="751"/>
      <c r="D59" s="472"/>
      <c r="E59" s="473"/>
      <c r="F59" s="20"/>
      <c r="G59" s="1"/>
      <c r="H59" s="1"/>
      <c r="I59" s="1"/>
      <c r="J59" s="1"/>
      <c r="K59" s="20"/>
      <c r="L59" s="609"/>
      <c r="M59" s="609"/>
      <c r="N59" s="609"/>
      <c r="O59" s="21"/>
      <c r="P59" s="22"/>
      <c r="Q59" s="474"/>
      <c r="Z59" s="308"/>
    </row>
    <row r="60" spans="1:26" s="9" customFormat="1" x14ac:dyDescent="0.25">
      <c r="A60" s="802"/>
      <c r="B60" s="776"/>
      <c r="C60" s="751"/>
      <c r="D60" s="470"/>
      <c r="E60" s="471"/>
      <c r="F60" s="41"/>
      <c r="G60" s="3"/>
      <c r="H60" s="3"/>
      <c r="I60" s="3"/>
      <c r="J60" s="3"/>
      <c r="K60" s="41"/>
      <c r="L60" s="610"/>
      <c r="M60" s="610"/>
      <c r="N60" s="610"/>
      <c r="O60" s="44"/>
      <c r="P60" s="45"/>
      <c r="Q60" s="301"/>
      <c r="Z60" s="308"/>
    </row>
    <row r="61" spans="1:26" s="9" customFormat="1" x14ac:dyDescent="0.25">
      <c r="A61" s="802"/>
      <c r="B61" s="776"/>
      <c r="C61" s="751"/>
      <c r="D61" s="466"/>
      <c r="E61" s="43"/>
      <c r="F61" s="41"/>
      <c r="G61" s="3"/>
      <c r="H61" s="3"/>
      <c r="I61" s="3"/>
      <c r="J61" s="3"/>
      <c r="K61" s="41"/>
      <c r="L61" s="610"/>
      <c r="M61" s="610"/>
      <c r="N61" s="610"/>
      <c r="O61" s="44"/>
      <c r="P61" s="45"/>
      <c r="Q61" s="301"/>
      <c r="Z61" s="308"/>
    </row>
    <row r="62" spans="1:26" s="9" customFormat="1" ht="15.75" thickBot="1" x14ac:dyDescent="0.3">
      <c r="A62" s="802"/>
      <c r="B62" s="776"/>
      <c r="C62" s="751"/>
      <c r="D62" s="466"/>
      <c r="E62" s="43"/>
      <c r="F62" s="41"/>
      <c r="G62" s="3"/>
      <c r="H62" s="3"/>
      <c r="I62" s="3"/>
      <c r="J62" s="3"/>
      <c r="K62" s="41"/>
      <c r="L62" s="610"/>
      <c r="M62" s="610"/>
      <c r="N62" s="610"/>
      <c r="O62" s="44"/>
      <c r="P62" s="45"/>
      <c r="Q62" s="302"/>
      <c r="Z62" s="308"/>
    </row>
    <row r="63" spans="1:26" s="9" customFormat="1" ht="21" thickTop="1" x14ac:dyDescent="0.25">
      <c r="A63" s="802"/>
      <c r="B63" s="776"/>
      <c r="C63" s="777" t="s">
        <v>75</v>
      </c>
      <c r="D63" s="193">
        <v>1172</v>
      </c>
      <c r="E63" s="173">
        <v>1172</v>
      </c>
      <c r="F63" s="174" t="s">
        <v>121</v>
      </c>
      <c r="G63" s="175">
        <f>SUM(G64:G70)</f>
        <v>1548567.7799999998</v>
      </c>
      <c r="H63" s="175">
        <f t="shared" ref="H63:J63" si="4">SUM(H64:H70)</f>
        <v>1272400</v>
      </c>
      <c r="I63" s="175">
        <f t="shared" si="4"/>
        <v>1500000</v>
      </c>
      <c r="J63" s="175">
        <f t="shared" si="4"/>
        <v>920023.91</v>
      </c>
      <c r="K63" s="174"/>
      <c r="L63" s="555"/>
      <c r="M63" s="555"/>
      <c r="N63" s="555"/>
      <c r="O63" s="176">
        <v>14</v>
      </c>
      <c r="P63" s="177">
        <v>1401</v>
      </c>
      <c r="Q63" s="393"/>
      <c r="Z63" s="308"/>
    </row>
    <row r="64" spans="1:26" s="9" customFormat="1" ht="38.25" x14ac:dyDescent="0.25">
      <c r="A64" s="802"/>
      <c r="B64" s="776"/>
      <c r="C64" s="751"/>
      <c r="D64" s="201">
        <v>1172</v>
      </c>
      <c r="E64" s="235" t="s">
        <v>270</v>
      </c>
      <c r="F64" s="233" t="s">
        <v>271</v>
      </c>
      <c r="G64" s="237">
        <v>794363.07</v>
      </c>
      <c r="H64" s="237">
        <v>899900</v>
      </c>
      <c r="I64" s="4">
        <v>1000000</v>
      </c>
      <c r="J64" s="4">
        <v>714468.5</v>
      </c>
      <c r="K64" s="589" t="s">
        <v>311</v>
      </c>
      <c r="L64" s="590">
        <v>15</v>
      </c>
      <c r="M64" s="590">
        <v>15</v>
      </c>
      <c r="N64" s="590">
        <v>15</v>
      </c>
      <c r="O64" s="238">
        <v>14</v>
      </c>
      <c r="P64" s="239">
        <v>1401</v>
      </c>
      <c r="Q64" s="313"/>
      <c r="Z64" s="308"/>
    </row>
    <row r="65" spans="1:26" s="9" customFormat="1" ht="38.25" x14ac:dyDescent="0.25">
      <c r="A65" s="802"/>
      <c r="B65" s="776"/>
      <c r="C65" s="751"/>
      <c r="D65" s="201">
        <v>1172</v>
      </c>
      <c r="E65" s="235"/>
      <c r="F65" s="233"/>
      <c r="G65" s="237"/>
      <c r="H65" s="237"/>
      <c r="I65" s="502"/>
      <c r="J65" s="502"/>
      <c r="K65" s="601" t="s">
        <v>312</v>
      </c>
      <c r="L65" s="605">
        <v>104</v>
      </c>
      <c r="M65" s="605">
        <v>110</v>
      </c>
      <c r="N65" s="605">
        <v>104</v>
      </c>
      <c r="O65" s="299">
        <v>14</v>
      </c>
      <c r="P65" s="300">
        <v>1401</v>
      </c>
      <c r="Q65" s="314"/>
      <c r="Z65" s="308"/>
    </row>
    <row r="66" spans="1:26" s="9" customFormat="1" ht="20.25" x14ac:dyDescent="0.25">
      <c r="A66" s="802"/>
      <c r="B66" s="776"/>
      <c r="C66" s="751"/>
      <c r="D66" s="201">
        <v>1172</v>
      </c>
      <c r="E66" s="235"/>
      <c r="F66" s="236"/>
      <c r="G66" s="237"/>
      <c r="H66" s="237"/>
      <c r="I66" s="502"/>
      <c r="J66" s="502"/>
      <c r="K66" s="611" t="s">
        <v>764</v>
      </c>
      <c r="L66" s="612">
        <v>15145</v>
      </c>
      <c r="M66" s="612">
        <v>15150</v>
      </c>
      <c r="N66" s="612">
        <v>15145</v>
      </c>
      <c r="O66" s="299">
        <v>14</v>
      </c>
      <c r="P66" s="300">
        <v>1401</v>
      </c>
      <c r="Q66" s="314"/>
      <c r="Z66" s="308"/>
    </row>
    <row r="67" spans="1:26" s="9" customFormat="1" ht="20.25" x14ac:dyDescent="0.25">
      <c r="A67" s="802"/>
      <c r="B67" s="776"/>
      <c r="C67" s="751"/>
      <c r="D67" s="201">
        <v>1172</v>
      </c>
      <c r="E67" s="235"/>
      <c r="F67" s="236"/>
      <c r="G67" s="237"/>
      <c r="H67" s="237"/>
      <c r="I67" s="502"/>
      <c r="J67" s="502"/>
      <c r="K67" s="611" t="s">
        <v>765</v>
      </c>
      <c r="L67" s="605">
        <v>389</v>
      </c>
      <c r="M67" s="605">
        <v>395</v>
      </c>
      <c r="N67" s="605">
        <v>389</v>
      </c>
      <c r="O67" s="299">
        <v>14</v>
      </c>
      <c r="P67" s="300">
        <v>1401</v>
      </c>
      <c r="Q67" s="314"/>
      <c r="Z67" s="308"/>
    </row>
    <row r="68" spans="1:26" s="9" customFormat="1" ht="20.25" x14ac:dyDescent="0.25">
      <c r="A68" s="802"/>
      <c r="B68" s="776"/>
      <c r="C68" s="751"/>
      <c r="D68" s="201">
        <v>1172</v>
      </c>
      <c r="E68" s="235"/>
      <c r="F68" s="236"/>
      <c r="G68" s="237"/>
      <c r="H68" s="237"/>
      <c r="I68" s="502"/>
      <c r="J68" s="502"/>
      <c r="K68" s="611" t="s">
        <v>766</v>
      </c>
      <c r="L68" s="605">
        <v>748</v>
      </c>
      <c r="M68" s="605">
        <v>755</v>
      </c>
      <c r="N68" s="605">
        <v>748</v>
      </c>
      <c r="O68" s="299">
        <v>14</v>
      </c>
      <c r="P68" s="300">
        <v>1401</v>
      </c>
      <c r="Q68" s="314"/>
      <c r="Z68" s="308"/>
    </row>
    <row r="69" spans="1:26" s="9" customFormat="1" ht="20.25" x14ac:dyDescent="0.25">
      <c r="A69" s="802"/>
      <c r="B69" s="776"/>
      <c r="C69" s="751"/>
      <c r="D69" s="466">
        <v>1172</v>
      </c>
      <c r="E69" s="221"/>
      <c r="F69" s="222"/>
      <c r="G69" s="114"/>
      <c r="H69" s="114"/>
      <c r="I69" s="502"/>
      <c r="J69" s="502"/>
      <c r="K69" s="613" t="s">
        <v>767</v>
      </c>
      <c r="L69" s="606">
        <v>2</v>
      </c>
      <c r="M69" s="606">
        <v>2</v>
      </c>
      <c r="N69" s="606">
        <v>2</v>
      </c>
      <c r="O69" s="223">
        <v>14</v>
      </c>
      <c r="P69" s="224">
        <v>1401</v>
      </c>
      <c r="Q69" s="301"/>
      <c r="Z69" s="308"/>
    </row>
    <row r="70" spans="1:26" s="9" customFormat="1" ht="21" thickBot="1" x14ac:dyDescent="0.3">
      <c r="A70" s="802"/>
      <c r="B70" s="776"/>
      <c r="C70" s="754"/>
      <c r="D70" s="196">
        <v>1172</v>
      </c>
      <c r="E70" s="163" t="s">
        <v>273</v>
      </c>
      <c r="F70" s="190" t="s">
        <v>274</v>
      </c>
      <c r="G70" s="165">
        <v>754204.71</v>
      </c>
      <c r="H70" s="165">
        <v>372500</v>
      </c>
      <c r="I70" s="165">
        <v>500000</v>
      </c>
      <c r="J70" s="165">
        <v>205555.41</v>
      </c>
      <c r="K70" s="614" t="s">
        <v>768</v>
      </c>
      <c r="L70" s="597">
        <v>36</v>
      </c>
      <c r="M70" s="597">
        <v>36</v>
      </c>
      <c r="N70" s="597">
        <v>36</v>
      </c>
      <c r="O70" s="166">
        <v>14</v>
      </c>
      <c r="P70" s="167">
        <v>1401</v>
      </c>
      <c r="Q70" s="702"/>
      <c r="Z70" s="308"/>
    </row>
    <row r="71" spans="1:26" s="9" customFormat="1" ht="162.75" customHeight="1" thickTop="1" x14ac:dyDescent="0.25">
      <c r="A71" s="802" t="s">
        <v>64</v>
      </c>
      <c r="B71" s="776" t="s">
        <v>71</v>
      </c>
      <c r="C71" s="751" t="s">
        <v>76</v>
      </c>
      <c r="D71" s="466">
        <v>1172</v>
      </c>
      <c r="E71" s="30">
        <v>1172</v>
      </c>
      <c r="F71" s="118" t="s">
        <v>121</v>
      </c>
      <c r="G71" s="7">
        <f>G72</f>
        <v>110000</v>
      </c>
      <c r="H71" s="7">
        <f t="shared" ref="H71:J71" si="5">H72</f>
        <v>95500</v>
      </c>
      <c r="I71" s="7">
        <f t="shared" si="5"/>
        <v>110000</v>
      </c>
      <c r="J71" s="7">
        <f t="shared" si="5"/>
        <v>0</v>
      </c>
      <c r="K71" s="31"/>
      <c r="L71" s="557"/>
      <c r="M71" s="557"/>
      <c r="N71" s="557"/>
      <c r="O71" s="39">
        <v>14</v>
      </c>
      <c r="P71" s="40">
        <v>1401</v>
      </c>
      <c r="Q71" s="301"/>
      <c r="Z71" s="308"/>
    </row>
    <row r="72" spans="1:26" s="9" customFormat="1" ht="38.25" x14ac:dyDescent="0.25">
      <c r="A72" s="802"/>
      <c r="B72" s="776"/>
      <c r="C72" s="751"/>
      <c r="D72" s="466">
        <v>1172</v>
      </c>
      <c r="E72" s="211" t="s">
        <v>122</v>
      </c>
      <c r="F72" s="203" t="s">
        <v>123</v>
      </c>
      <c r="G72" s="113">
        <v>110000</v>
      </c>
      <c r="H72" s="113">
        <v>95500</v>
      </c>
      <c r="I72" s="1">
        <v>110000</v>
      </c>
      <c r="J72" s="1">
        <v>0</v>
      </c>
      <c r="K72" s="599" t="s">
        <v>319</v>
      </c>
      <c r="L72" s="594">
        <v>2</v>
      </c>
      <c r="M72" s="594">
        <v>2</v>
      </c>
      <c r="N72" s="594">
        <v>2</v>
      </c>
      <c r="O72" s="214">
        <v>14</v>
      </c>
      <c r="P72" s="215">
        <v>1401</v>
      </c>
      <c r="Q72" s="301"/>
      <c r="Z72" s="308"/>
    </row>
    <row r="73" spans="1:26" s="9" customFormat="1" ht="39" thickBot="1" x14ac:dyDescent="0.3">
      <c r="A73" s="802"/>
      <c r="B73" s="790"/>
      <c r="C73" s="754"/>
      <c r="D73" s="196">
        <v>1172</v>
      </c>
      <c r="E73" s="509" t="s">
        <v>270</v>
      </c>
      <c r="F73" s="510" t="s">
        <v>271</v>
      </c>
      <c r="G73" s="651"/>
      <c r="H73" s="651"/>
      <c r="I73" s="651"/>
      <c r="J73" s="651"/>
      <c r="K73" s="614" t="s">
        <v>318</v>
      </c>
      <c r="L73" s="597">
        <v>0</v>
      </c>
      <c r="M73" s="597">
        <v>0</v>
      </c>
      <c r="N73" s="597">
        <v>0</v>
      </c>
      <c r="O73" s="652">
        <v>14</v>
      </c>
      <c r="P73" s="653">
        <v>1401</v>
      </c>
      <c r="Q73" s="702"/>
      <c r="Z73" s="308"/>
    </row>
    <row r="74" spans="1:26" s="9" customFormat="1" ht="27.75" customHeight="1" thickTop="1" x14ac:dyDescent="0.25">
      <c r="A74" s="802"/>
      <c r="B74" s="789" t="s">
        <v>77</v>
      </c>
      <c r="C74" s="751" t="s">
        <v>78</v>
      </c>
      <c r="D74" s="466">
        <v>1070</v>
      </c>
      <c r="E74" s="30">
        <v>1075</v>
      </c>
      <c r="F74" s="31" t="s">
        <v>751</v>
      </c>
      <c r="G74" s="7">
        <f>G75</f>
        <v>0</v>
      </c>
      <c r="H74" s="7">
        <f t="shared" ref="H74:J74" si="6">H75</f>
        <v>3408750</v>
      </c>
      <c r="I74" s="7">
        <f t="shared" si="6"/>
        <v>1500000</v>
      </c>
      <c r="J74" s="7">
        <f t="shared" si="6"/>
        <v>159026.4</v>
      </c>
      <c r="K74" s="31"/>
      <c r="L74" s="557"/>
      <c r="M74" s="557"/>
      <c r="N74" s="557"/>
      <c r="O74" s="39">
        <v>12</v>
      </c>
      <c r="P74" s="40">
        <v>1201</v>
      </c>
      <c r="Q74" s="301"/>
      <c r="Z74" s="308"/>
    </row>
    <row r="75" spans="1:26" s="9" customFormat="1" ht="20.25" x14ac:dyDescent="0.25">
      <c r="A75" s="802"/>
      <c r="B75" s="776"/>
      <c r="C75" s="751"/>
      <c r="D75" s="194">
        <v>1070</v>
      </c>
      <c r="E75" s="293" t="s">
        <v>740</v>
      </c>
      <c r="F75" s="294" t="s">
        <v>162</v>
      </c>
      <c r="G75" s="67">
        <v>0</v>
      </c>
      <c r="H75" s="67">
        <v>3408750</v>
      </c>
      <c r="I75" s="67">
        <v>1500000</v>
      </c>
      <c r="J75" s="67">
        <v>159026.4</v>
      </c>
      <c r="K75" s="615" t="s">
        <v>769</v>
      </c>
      <c r="L75" s="616">
        <v>1</v>
      </c>
      <c r="M75" s="616">
        <v>1</v>
      </c>
      <c r="N75" s="616">
        <v>1</v>
      </c>
      <c r="O75" s="295">
        <v>12</v>
      </c>
      <c r="P75" s="296">
        <v>1201</v>
      </c>
      <c r="Q75" s="301"/>
      <c r="Z75" s="308"/>
    </row>
    <row r="76" spans="1:26" s="9" customFormat="1" ht="25.5" x14ac:dyDescent="0.25">
      <c r="A76" s="802"/>
      <c r="B76" s="776"/>
      <c r="C76" s="751"/>
      <c r="D76" s="466">
        <v>1160</v>
      </c>
      <c r="E76" s="30">
        <v>1160</v>
      </c>
      <c r="F76" s="118" t="s">
        <v>106</v>
      </c>
      <c r="G76" s="7">
        <f>SUM(G77:G82)</f>
        <v>1675734.46</v>
      </c>
      <c r="H76" s="7">
        <f t="shared" ref="H76:J76" si="7">SUM(H77:H82)</f>
        <v>1943050</v>
      </c>
      <c r="I76" s="7">
        <f t="shared" si="7"/>
        <v>1585000</v>
      </c>
      <c r="J76" s="7">
        <f t="shared" si="7"/>
        <v>1110000</v>
      </c>
      <c r="K76" s="7"/>
      <c r="L76" s="7"/>
      <c r="M76" s="7"/>
      <c r="N76" s="7"/>
      <c r="O76" s="39">
        <v>18</v>
      </c>
      <c r="P76" s="40">
        <v>1801</v>
      </c>
      <c r="Q76" s="301"/>
      <c r="Z76" s="308"/>
    </row>
    <row r="77" spans="1:26" s="9" customFormat="1" ht="38.25" x14ac:dyDescent="0.25">
      <c r="A77" s="802"/>
      <c r="B77" s="776"/>
      <c r="C77" s="751"/>
      <c r="D77" s="194">
        <v>1160</v>
      </c>
      <c r="E77" s="46" t="s">
        <v>640</v>
      </c>
      <c r="F77" s="5" t="s">
        <v>755</v>
      </c>
      <c r="G77" s="5">
        <v>885125.71</v>
      </c>
      <c r="H77" s="5">
        <v>1050000</v>
      </c>
      <c r="I77" s="153">
        <v>1135000</v>
      </c>
      <c r="J77" s="570">
        <v>1110000</v>
      </c>
      <c r="K77" s="617" t="s">
        <v>868</v>
      </c>
      <c r="L77" s="618">
        <v>112</v>
      </c>
      <c r="M77" s="618">
        <v>100</v>
      </c>
      <c r="N77" s="618">
        <v>112</v>
      </c>
      <c r="O77" s="120">
        <v>18</v>
      </c>
      <c r="P77" s="121">
        <v>1801</v>
      </c>
      <c r="Q77" s="301"/>
      <c r="R77" s="9" t="s">
        <v>847</v>
      </c>
      <c r="Z77" s="308"/>
    </row>
    <row r="78" spans="1:26" s="9" customFormat="1" ht="25.5" x14ac:dyDescent="0.25">
      <c r="A78" s="802"/>
      <c r="B78" s="776"/>
      <c r="C78" s="751"/>
      <c r="D78" s="194">
        <v>1160</v>
      </c>
      <c r="E78" s="19" t="s">
        <v>686</v>
      </c>
      <c r="F78" s="1" t="s">
        <v>688</v>
      </c>
      <c r="G78" s="1">
        <v>501943.75</v>
      </c>
      <c r="H78" s="1">
        <v>199500</v>
      </c>
      <c r="I78" s="115">
        <v>150000</v>
      </c>
      <c r="J78" s="503">
        <v>0</v>
      </c>
      <c r="K78" s="619" t="s">
        <v>758</v>
      </c>
      <c r="L78" s="620">
        <v>1</v>
      </c>
      <c r="M78" s="620">
        <v>1</v>
      </c>
      <c r="N78" s="620">
        <v>0</v>
      </c>
      <c r="O78" s="120">
        <v>18</v>
      </c>
      <c r="P78" s="121">
        <v>1801</v>
      </c>
      <c r="Q78" s="301"/>
      <c r="Z78" s="308"/>
    </row>
    <row r="79" spans="1:26" s="9" customFormat="1" ht="25.5" x14ac:dyDescent="0.25">
      <c r="A79" s="802"/>
      <c r="B79" s="776"/>
      <c r="C79" s="751"/>
      <c r="D79" s="194">
        <v>1160</v>
      </c>
      <c r="E79" s="19" t="s">
        <v>687</v>
      </c>
      <c r="F79" s="1" t="s">
        <v>718</v>
      </c>
      <c r="G79" s="1">
        <v>288665</v>
      </c>
      <c r="H79" s="1">
        <v>193550</v>
      </c>
      <c r="I79" s="115">
        <v>100000</v>
      </c>
      <c r="J79" s="503">
        <v>0</v>
      </c>
      <c r="K79" s="619" t="s">
        <v>758</v>
      </c>
      <c r="L79" s="620">
        <v>1</v>
      </c>
      <c r="M79" s="620">
        <v>1</v>
      </c>
      <c r="N79" s="620">
        <v>0</v>
      </c>
      <c r="O79" s="120">
        <v>18</v>
      </c>
      <c r="P79" s="121">
        <v>1801</v>
      </c>
      <c r="Q79" s="301"/>
      <c r="Z79" s="308"/>
    </row>
    <row r="80" spans="1:26" s="9" customFormat="1" ht="26.25" thickBot="1" x14ac:dyDescent="0.3">
      <c r="A80" s="802"/>
      <c r="B80" s="776"/>
      <c r="C80" s="754"/>
      <c r="D80" s="196">
        <v>1160</v>
      </c>
      <c r="E80" s="189" t="s">
        <v>728</v>
      </c>
      <c r="F80" s="654" t="s">
        <v>756</v>
      </c>
      <c r="G80" s="654">
        <v>0</v>
      </c>
      <c r="H80" s="654">
        <v>500000</v>
      </c>
      <c r="I80" s="698">
        <v>200000</v>
      </c>
      <c r="J80" s="655">
        <v>0</v>
      </c>
      <c r="K80" s="656" t="s">
        <v>758</v>
      </c>
      <c r="L80" s="657">
        <v>0</v>
      </c>
      <c r="M80" s="657">
        <v>1</v>
      </c>
      <c r="N80" s="657">
        <v>1</v>
      </c>
      <c r="O80" s="658">
        <v>18</v>
      </c>
      <c r="P80" s="659">
        <v>1801</v>
      </c>
      <c r="Q80" s="702"/>
      <c r="R80" s="9" t="s">
        <v>847</v>
      </c>
      <c r="Z80" s="308"/>
    </row>
    <row r="81" spans="1:26" s="9" customFormat="1" ht="15.75" customHeight="1" thickTop="1" x14ac:dyDescent="0.25">
      <c r="A81" s="802"/>
      <c r="B81" s="776"/>
      <c r="C81" s="751" t="s">
        <v>79</v>
      </c>
      <c r="D81" s="466"/>
      <c r="E81" s="30"/>
      <c r="F81" s="118"/>
      <c r="G81" s="70"/>
      <c r="H81" s="70"/>
      <c r="I81" s="70"/>
      <c r="J81" s="70"/>
      <c r="K81" s="31"/>
      <c r="L81" s="557"/>
      <c r="M81" s="557"/>
      <c r="N81" s="557"/>
      <c r="O81" s="39"/>
      <c r="P81" s="40"/>
      <c r="Q81" s="301"/>
      <c r="Z81" s="308"/>
    </row>
    <row r="82" spans="1:26" s="9" customFormat="1" x14ac:dyDescent="0.25">
      <c r="A82" s="802"/>
      <c r="B82" s="776"/>
      <c r="C82" s="751"/>
      <c r="D82" s="466"/>
      <c r="E82" s="221"/>
      <c r="F82" s="119"/>
      <c r="G82" s="202"/>
      <c r="H82" s="202"/>
      <c r="I82" s="551"/>
      <c r="J82" s="551"/>
      <c r="K82" s="119"/>
      <c r="L82" s="621"/>
      <c r="M82" s="621"/>
      <c r="N82" s="621"/>
      <c r="O82" s="223"/>
      <c r="P82" s="224"/>
      <c r="Q82" s="301"/>
      <c r="Z82" s="308"/>
    </row>
    <row r="83" spans="1:26" s="9" customFormat="1" x14ac:dyDescent="0.25">
      <c r="A83" s="802"/>
      <c r="B83" s="776"/>
      <c r="C83" s="751"/>
      <c r="D83" s="466"/>
      <c r="E83" s="221"/>
      <c r="F83" s="119"/>
      <c r="G83" s="202"/>
      <c r="H83" s="202"/>
      <c r="I83" s="569"/>
      <c r="J83" s="569"/>
      <c r="K83" s="119"/>
      <c r="L83" s="622"/>
      <c r="M83" s="622"/>
      <c r="N83" s="622"/>
      <c r="O83" s="223"/>
      <c r="P83" s="224"/>
      <c r="Q83" s="301"/>
      <c r="Z83" s="308"/>
    </row>
    <row r="84" spans="1:26" s="9" customFormat="1" x14ac:dyDescent="0.25">
      <c r="A84" s="802"/>
      <c r="B84" s="776"/>
      <c r="C84" s="751"/>
      <c r="D84" s="466"/>
      <c r="E84" s="30"/>
      <c r="F84" s="31"/>
      <c r="G84" s="70"/>
      <c r="H84" s="70"/>
      <c r="I84" s="70"/>
      <c r="J84" s="70"/>
      <c r="K84" s="31"/>
      <c r="L84" s="557"/>
      <c r="M84" s="557"/>
      <c r="N84" s="557"/>
      <c r="O84" s="39"/>
      <c r="P84" s="40"/>
      <c r="Q84" s="301"/>
      <c r="Z84" s="308"/>
    </row>
    <row r="85" spans="1:26" s="9" customFormat="1" x14ac:dyDescent="0.25">
      <c r="A85" s="802"/>
      <c r="B85" s="776"/>
      <c r="C85" s="751"/>
      <c r="D85" s="466"/>
      <c r="E85" s="30"/>
      <c r="F85" s="31"/>
      <c r="G85" s="70"/>
      <c r="H85" s="70"/>
      <c r="I85" s="70"/>
      <c r="J85" s="70"/>
      <c r="K85" s="31"/>
      <c r="L85" s="557"/>
      <c r="M85" s="557"/>
      <c r="N85" s="557"/>
      <c r="O85" s="39"/>
      <c r="P85" s="40"/>
      <c r="Q85" s="301"/>
      <c r="Z85" s="308"/>
    </row>
    <row r="86" spans="1:26" s="9" customFormat="1" ht="15.75" thickBot="1" x14ac:dyDescent="0.3">
      <c r="A86" s="802"/>
      <c r="B86" s="776"/>
      <c r="C86" s="754"/>
      <c r="D86" s="708"/>
      <c r="E86" s="179"/>
      <c r="F86" s="180"/>
      <c r="G86" s="181"/>
      <c r="H86" s="181"/>
      <c r="I86" s="181"/>
      <c r="J86" s="181"/>
      <c r="K86" s="180"/>
      <c r="L86" s="623"/>
      <c r="M86" s="623"/>
      <c r="N86" s="623"/>
      <c r="O86" s="171"/>
      <c r="P86" s="172"/>
      <c r="Q86" s="302"/>
      <c r="Z86" s="308"/>
    </row>
    <row r="87" spans="1:26" s="9" customFormat="1" ht="21" thickTop="1" x14ac:dyDescent="0.25">
      <c r="A87" s="802"/>
      <c r="B87" s="776"/>
      <c r="C87" s="751" t="s">
        <v>80</v>
      </c>
      <c r="D87" s="466">
        <v>1160</v>
      </c>
      <c r="E87" s="117"/>
      <c r="F87" s="118"/>
      <c r="G87" s="112"/>
      <c r="H87" s="112"/>
      <c r="I87" s="58"/>
      <c r="J87" s="58"/>
      <c r="K87" s="41"/>
      <c r="L87" s="624"/>
      <c r="M87" s="624"/>
      <c r="N87" s="624"/>
      <c r="O87" s="44"/>
      <c r="P87" s="45"/>
      <c r="Q87" s="301"/>
      <c r="Z87" s="308"/>
    </row>
    <row r="88" spans="1:26" s="9" customFormat="1" ht="20.25" x14ac:dyDescent="0.25">
      <c r="A88" s="802"/>
      <c r="B88" s="776"/>
      <c r="C88" s="751"/>
      <c r="D88" s="194">
        <v>1160</v>
      </c>
      <c r="E88" s="46"/>
      <c r="F88" s="47"/>
      <c r="G88" s="112"/>
      <c r="H88" s="112"/>
      <c r="I88" s="58"/>
      <c r="J88" s="58"/>
      <c r="K88" s="41"/>
      <c r="L88" s="610"/>
      <c r="M88" s="610"/>
      <c r="N88" s="610"/>
      <c r="O88" s="44"/>
      <c r="P88" s="45"/>
      <c r="Q88" s="301"/>
      <c r="Z88" s="308"/>
    </row>
    <row r="89" spans="1:26" s="9" customFormat="1" x14ac:dyDescent="0.25">
      <c r="A89" s="802"/>
      <c r="B89" s="776"/>
      <c r="C89" s="751"/>
      <c r="D89" s="466"/>
      <c r="E89" s="43"/>
      <c r="F89" s="41"/>
      <c r="G89" s="112"/>
      <c r="H89" s="112"/>
      <c r="I89" s="58"/>
      <c r="J89" s="58"/>
      <c r="K89" s="41"/>
      <c r="L89" s="624"/>
      <c r="M89" s="624"/>
      <c r="N89" s="624"/>
      <c r="O89" s="44"/>
      <c r="P89" s="45"/>
      <c r="Q89" s="301"/>
      <c r="Z89" s="308"/>
    </row>
    <row r="90" spans="1:26" s="9" customFormat="1" ht="15.75" thickBot="1" x14ac:dyDescent="0.3">
      <c r="A90" s="803"/>
      <c r="B90" s="791"/>
      <c r="C90" s="752"/>
      <c r="D90" s="198"/>
      <c r="E90" s="182"/>
      <c r="F90" s="183"/>
      <c r="G90" s="146"/>
      <c r="H90" s="146"/>
      <c r="I90" s="157"/>
      <c r="J90" s="157"/>
      <c r="K90" s="183"/>
      <c r="L90" s="625"/>
      <c r="M90" s="625"/>
      <c r="N90" s="625"/>
      <c r="O90" s="147"/>
      <c r="P90" s="148"/>
      <c r="Q90" s="394"/>
      <c r="Z90" s="308"/>
    </row>
    <row r="91" spans="1:26" s="9" customFormat="1" ht="21" customHeight="1" thickTop="1" x14ac:dyDescent="0.25">
      <c r="A91" s="804" t="s">
        <v>81</v>
      </c>
      <c r="B91" s="792" t="s">
        <v>82</v>
      </c>
      <c r="C91" s="753" t="s">
        <v>83</v>
      </c>
      <c r="D91" s="395">
        <v>1140</v>
      </c>
      <c r="E91" s="396">
        <v>1140</v>
      </c>
      <c r="F91" s="397" t="s">
        <v>112</v>
      </c>
      <c r="G91" s="398">
        <f>G92+G94</f>
        <v>4564714.2699999996</v>
      </c>
      <c r="H91" s="398">
        <f t="shared" ref="H91:J91" si="8">H92+H94</f>
        <v>4616247</v>
      </c>
      <c r="I91" s="398">
        <f t="shared" si="8"/>
        <v>5044100</v>
      </c>
      <c r="J91" s="398">
        <f t="shared" si="8"/>
        <v>2421055.29</v>
      </c>
      <c r="K91" s="397"/>
      <c r="L91" s="565"/>
      <c r="M91" s="565"/>
      <c r="N91" s="565"/>
      <c r="O91" s="399">
        <v>15</v>
      </c>
      <c r="P91" s="400">
        <v>1501</v>
      </c>
      <c r="Q91" s="401"/>
      <c r="Z91" s="308"/>
    </row>
    <row r="92" spans="1:26" s="9" customFormat="1" ht="20.25" x14ac:dyDescent="0.25">
      <c r="A92" s="805"/>
      <c r="B92" s="776"/>
      <c r="C92" s="751"/>
      <c r="D92" s="201">
        <v>1140</v>
      </c>
      <c r="E92" s="232" t="s">
        <v>144</v>
      </c>
      <c r="F92" s="233" t="s">
        <v>145</v>
      </c>
      <c r="G92" s="354">
        <v>2793780.11</v>
      </c>
      <c r="H92" s="354">
        <v>3566247</v>
      </c>
      <c r="I92" s="504">
        <v>3994100</v>
      </c>
      <c r="J92" s="504">
        <f>112783.41+1921238.78</f>
        <v>2034022.19</v>
      </c>
      <c r="K92" s="604" t="s">
        <v>770</v>
      </c>
      <c r="L92" s="600">
        <v>48</v>
      </c>
      <c r="M92" s="600">
        <v>48</v>
      </c>
      <c r="N92" s="600">
        <v>50</v>
      </c>
      <c r="O92" s="337">
        <v>15</v>
      </c>
      <c r="P92" s="321">
        <v>1502</v>
      </c>
      <c r="Q92" s="701" t="s">
        <v>625</v>
      </c>
      <c r="Z92" s="308"/>
    </row>
    <row r="93" spans="1:26" s="9" customFormat="1" ht="20.25" x14ac:dyDescent="0.25">
      <c r="A93" s="805"/>
      <c r="B93" s="776"/>
      <c r="C93" s="751"/>
      <c r="D93" s="466">
        <v>1140</v>
      </c>
      <c r="E93" s="57"/>
      <c r="F93" s="119"/>
      <c r="G93" s="355"/>
      <c r="H93" s="355"/>
      <c r="I93" s="355"/>
      <c r="J93" s="355"/>
      <c r="K93" s="626" t="s">
        <v>771</v>
      </c>
      <c r="L93" s="627">
        <v>9</v>
      </c>
      <c r="M93" s="627">
        <v>9</v>
      </c>
      <c r="N93" s="627">
        <v>9</v>
      </c>
      <c r="O93" s="338">
        <v>15</v>
      </c>
      <c r="P93" s="322">
        <v>1503</v>
      </c>
      <c r="Q93" s="301" t="s">
        <v>626</v>
      </c>
      <c r="Z93" s="308"/>
    </row>
    <row r="94" spans="1:26" s="9" customFormat="1" ht="20.25" x14ac:dyDescent="0.25">
      <c r="A94" s="805"/>
      <c r="B94" s="776"/>
      <c r="C94" s="751"/>
      <c r="D94" s="466">
        <v>1140</v>
      </c>
      <c r="E94" s="57" t="s">
        <v>286</v>
      </c>
      <c r="F94" s="119" t="s">
        <v>287</v>
      </c>
      <c r="G94" s="355">
        <v>1770934.16</v>
      </c>
      <c r="H94" s="355">
        <v>1050000</v>
      </c>
      <c r="I94" s="505">
        <v>1050000</v>
      </c>
      <c r="J94" s="505">
        <v>387033.1</v>
      </c>
      <c r="K94" s="599" t="s">
        <v>772</v>
      </c>
      <c r="L94" s="594">
        <v>994</v>
      </c>
      <c r="M94" s="594">
        <v>994</v>
      </c>
      <c r="N94" s="594">
        <v>996</v>
      </c>
      <c r="O94" s="338">
        <v>15</v>
      </c>
      <c r="P94" s="322">
        <v>1502</v>
      </c>
      <c r="Q94" s="301" t="s">
        <v>625</v>
      </c>
      <c r="Z94" s="308"/>
    </row>
    <row r="95" spans="1:26" s="9" customFormat="1" ht="26.25" customHeight="1" x14ac:dyDescent="0.25">
      <c r="A95" s="805"/>
      <c r="B95" s="776"/>
      <c r="C95" s="751"/>
      <c r="D95" s="466">
        <v>1200</v>
      </c>
      <c r="E95" s="117">
        <v>1200</v>
      </c>
      <c r="F95" s="118" t="s">
        <v>138</v>
      </c>
      <c r="G95" s="353">
        <f>SUM(G96:G97)</f>
        <v>27689169.199999999</v>
      </c>
      <c r="H95" s="353">
        <f>SUM(H96:H97)</f>
        <v>23835520</v>
      </c>
      <c r="I95" s="353">
        <f>SUM(I96:I97)</f>
        <v>29920000</v>
      </c>
      <c r="J95" s="353">
        <f>SUM(J96:J97)</f>
        <v>9565423.3200000003</v>
      </c>
      <c r="K95" s="118"/>
      <c r="L95" s="553"/>
      <c r="M95" s="553"/>
      <c r="N95" s="553"/>
      <c r="O95" s="336">
        <v>15</v>
      </c>
      <c r="P95" s="320">
        <v>1501</v>
      </c>
      <c r="Q95" s="301"/>
      <c r="Z95" s="308"/>
    </row>
    <row r="96" spans="1:26" s="9" customFormat="1" ht="25.5" x14ac:dyDescent="0.25">
      <c r="A96" s="805"/>
      <c r="B96" s="776"/>
      <c r="C96" s="751"/>
      <c r="D96" s="194">
        <v>1200</v>
      </c>
      <c r="E96" s="230" t="s">
        <v>306</v>
      </c>
      <c r="F96" s="203" t="s">
        <v>139</v>
      </c>
      <c r="G96" s="356">
        <v>1101892.06</v>
      </c>
      <c r="H96" s="356">
        <v>1320520</v>
      </c>
      <c r="I96" s="504">
        <v>1470000</v>
      </c>
      <c r="J96" s="504">
        <v>515563.99</v>
      </c>
      <c r="K96" s="604" t="s">
        <v>773</v>
      </c>
      <c r="L96" s="600">
        <v>105</v>
      </c>
      <c r="M96" s="600">
        <v>110</v>
      </c>
      <c r="N96" s="600">
        <v>167</v>
      </c>
      <c r="O96" s="337">
        <v>15</v>
      </c>
      <c r="P96" s="321">
        <v>1501</v>
      </c>
      <c r="Q96" s="312"/>
      <c r="Z96" s="308"/>
    </row>
    <row r="97" spans="1:26" s="9" customFormat="1" ht="29.25" customHeight="1" x14ac:dyDescent="0.25">
      <c r="A97" s="805"/>
      <c r="B97" s="793"/>
      <c r="C97" s="751"/>
      <c r="D97" s="466">
        <v>1200</v>
      </c>
      <c r="E97" s="57" t="s">
        <v>140</v>
      </c>
      <c r="F97" s="119" t="s">
        <v>141</v>
      </c>
      <c r="G97" s="355">
        <v>26587277.140000001</v>
      </c>
      <c r="H97" s="355">
        <v>22515000</v>
      </c>
      <c r="I97" s="505">
        <v>28450000</v>
      </c>
      <c r="J97" s="505">
        <v>9049859.3300000001</v>
      </c>
      <c r="K97" s="599" t="s">
        <v>774</v>
      </c>
      <c r="L97" s="594">
        <v>4800</v>
      </c>
      <c r="M97" s="594">
        <v>4820</v>
      </c>
      <c r="N97" s="594">
        <v>5250</v>
      </c>
      <c r="O97" s="340">
        <v>15</v>
      </c>
      <c r="P97" s="325">
        <v>1501</v>
      </c>
      <c r="Q97" s="301"/>
      <c r="Z97" s="308"/>
    </row>
    <row r="98" spans="1:26" s="9" customFormat="1" ht="26.25" customHeight="1" x14ac:dyDescent="0.25">
      <c r="A98" s="802" t="s">
        <v>81</v>
      </c>
      <c r="B98" s="775" t="s">
        <v>82</v>
      </c>
      <c r="C98" s="751" t="s">
        <v>83</v>
      </c>
      <c r="D98" s="466">
        <v>1210</v>
      </c>
      <c r="E98" s="117">
        <v>1210</v>
      </c>
      <c r="F98" s="118" t="s">
        <v>119</v>
      </c>
      <c r="G98" s="353">
        <f>SUM(G99:G109)</f>
        <v>3576871.0699999994</v>
      </c>
      <c r="H98" s="353">
        <f t="shared" ref="H98:I98" si="9">SUM(H99:H109)</f>
        <v>3574300</v>
      </c>
      <c r="I98" s="353">
        <f t="shared" si="9"/>
        <v>4572000</v>
      </c>
      <c r="J98" s="353">
        <f>SUM(J99:J109)</f>
        <v>1922396.54</v>
      </c>
      <c r="K98" s="118"/>
      <c r="L98" s="553"/>
      <c r="M98" s="553"/>
      <c r="N98" s="553"/>
      <c r="O98" s="336">
        <v>15</v>
      </c>
      <c r="P98" s="320">
        <v>1501</v>
      </c>
      <c r="Q98" s="301"/>
      <c r="Z98" s="308"/>
    </row>
    <row r="99" spans="1:26" s="9" customFormat="1" ht="20.25" x14ac:dyDescent="0.25">
      <c r="A99" s="802"/>
      <c r="B99" s="776"/>
      <c r="C99" s="751"/>
      <c r="D99" s="194">
        <v>1210</v>
      </c>
      <c r="E99" s="230" t="s">
        <v>288</v>
      </c>
      <c r="F99" s="203" t="s">
        <v>289</v>
      </c>
      <c r="G99" s="356">
        <v>50000</v>
      </c>
      <c r="H99" s="356">
        <v>50000</v>
      </c>
      <c r="I99" s="505">
        <v>50000</v>
      </c>
      <c r="J99" s="505">
        <v>20000</v>
      </c>
      <c r="K99" s="599" t="s">
        <v>775</v>
      </c>
      <c r="L99" s="594">
        <v>10</v>
      </c>
      <c r="M99" s="594">
        <v>10</v>
      </c>
      <c r="N99" s="594">
        <v>6</v>
      </c>
      <c r="O99" s="340">
        <v>15</v>
      </c>
      <c r="P99" s="325">
        <v>1501</v>
      </c>
      <c r="Q99" s="301"/>
      <c r="Z99" s="308"/>
    </row>
    <row r="100" spans="1:26" s="9" customFormat="1" ht="20.25" x14ac:dyDescent="0.25">
      <c r="A100" s="802"/>
      <c r="B100" s="776"/>
      <c r="C100" s="751"/>
      <c r="D100" s="194">
        <v>1210</v>
      </c>
      <c r="E100" s="230" t="s">
        <v>290</v>
      </c>
      <c r="F100" s="203" t="s">
        <v>291</v>
      </c>
      <c r="G100" s="356">
        <v>107000</v>
      </c>
      <c r="H100" s="356">
        <v>100000</v>
      </c>
      <c r="I100" s="505">
        <v>200000</v>
      </c>
      <c r="J100" s="505">
        <v>150000</v>
      </c>
      <c r="K100" s="599" t="s">
        <v>776</v>
      </c>
      <c r="L100" s="594">
        <v>5</v>
      </c>
      <c r="M100" s="594">
        <v>5</v>
      </c>
      <c r="N100" s="594">
        <v>3</v>
      </c>
      <c r="O100" s="340">
        <v>15</v>
      </c>
      <c r="P100" s="325">
        <v>1501</v>
      </c>
      <c r="Q100" s="301"/>
      <c r="Z100" s="308"/>
    </row>
    <row r="101" spans="1:26" s="9" customFormat="1" ht="20.25" x14ac:dyDescent="0.25">
      <c r="A101" s="802"/>
      <c r="B101" s="776"/>
      <c r="C101" s="751"/>
      <c r="D101" s="201">
        <v>1210</v>
      </c>
      <c r="E101" s="232" t="s">
        <v>292</v>
      </c>
      <c r="F101" s="233" t="s">
        <v>293</v>
      </c>
      <c r="G101" s="354">
        <v>177000</v>
      </c>
      <c r="H101" s="354">
        <v>175000</v>
      </c>
      <c r="I101" s="505">
        <v>180000</v>
      </c>
      <c r="J101" s="505">
        <v>180000</v>
      </c>
      <c r="K101" s="599" t="s">
        <v>776</v>
      </c>
      <c r="L101" s="594">
        <v>6</v>
      </c>
      <c r="M101" s="594">
        <v>6</v>
      </c>
      <c r="N101" s="594">
        <v>4</v>
      </c>
      <c r="O101" s="339">
        <v>15</v>
      </c>
      <c r="P101" s="323">
        <v>1501</v>
      </c>
      <c r="Q101" s="301"/>
      <c r="Z101" s="308"/>
    </row>
    <row r="102" spans="1:26" s="9" customFormat="1" ht="38.25" x14ac:dyDescent="0.25">
      <c r="A102" s="802"/>
      <c r="B102" s="776"/>
      <c r="C102" s="751"/>
      <c r="D102" s="707">
        <v>1210</v>
      </c>
      <c r="E102" s="217" t="s">
        <v>124</v>
      </c>
      <c r="F102" s="218" t="s">
        <v>125</v>
      </c>
      <c r="G102" s="357">
        <v>679555.05</v>
      </c>
      <c r="H102" s="357">
        <v>317300</v>
      </c>
      <c r="I102" s="704">
        <v>585000</v>
      </c>
      <c r="J102" s="704">
        <v>165216.42000000001</v>
      </c>
      <c r="K102" s="628" t="s">
        <v>777</v>
      </c>
      <c r="L102" s="629">
        <v>3420</v>
      </c>
      <c r="M102" s="600">
        <v>3440</v>
      </c>
      <c r="N102" s="600">
        <v>3386</v>
      </c>
      <c r="O102" s="337">
        <v>15</v>
      </c>
      <c r="P102" s="321" t="s">
        <v>128</v>
      </c>
      <c r="Q102" s="301" t="s">
        <v>635</v>
      </c>
      <c r="Z102" s="308"/>
    </row>
    <row r="103" spans="1:26" s="9" customFormat="1" ht="38.25" customHeight="1" x14ac:dyDescent="0.25">
      <c r="A103" s="802"/>
      <c r="B103" s="776"/>
      <c r="C103" s="751"/>
      <c r="D103" s="201">
        <v>1210</v>
      </c>
      <c r="E103" s="232"/>
      <c r="F103" s="233"/>
      <c r="G103" s="234"/>
      <c r="H103" s="234"/>
      <c r="I103" s="502"/>
      <c r="J103" s="502"/>
      <c r="K103" s="630" t="s">
        <v>778</v>
      </c>
      <c r="L103" s="612">
        <v>820</v>
      </c>
      <c r="M103" s="612">
        <v>830</v>
      </c>
      <c r="N103" s="612">
        <v>43</v>
      </c>
      <c r="O103" s="508">
        <v>15</v>
      </c>
      <c r="P103" s="324" t="s">
        <v>128</v>
      </c>
      <c r="Q103" s="301" t="s">
        <v>635</v>
      </c>
      <c r="Z103" s="308"/>
    </row>
    <row r="104" spans="1:26" s="9" customFormat="1" ht="38.25" x14ac:dyDescent="0.25">
      <c r="A104" s="802"/>
      <c r="B104" s="776"/>
      <c r="C104" s="751"/>
      <c r="D104" s="466">
        <v>1210</v>
      </c>
      <c r="E104" s="57"/>
      <c r="F104" s="119"/>
      <c r="G104" s="202"/>
      <c r="H104" s="202"/>
      <c r="I104" s="202"/>
      <c r="J104" s="202"/>
      <c r="K104" s="3" t="s">
        <v>779</v>
      </c>
      <c r="L104" s="631">
        <v>235</v>
      </c>
      <c r="M104" s="631">
        <v>240</v>
      </c>
      <c r="N104" s="631">
        <v>236</v>
      </c>
      <c r="O104" s="216">
        <v>15</v>
      </c>
      <c r="P104" s="322" t="s">
        <v>128</v>
      </c>
      <c r="Q104" s="301" t="s">
        <v>635</v>
      </c>
      <c r="Z104" s="308"/>
    </row>
    <row r="105" spans="1:26" s="9" customFormat="1" ht="20.25" x14ac:dyDescent="0.25">
      <c r="A105" s="802"/>
      <c r="B105" s="776"/>
      <c r="C105" s="751"/>
      <c r="D105" s="194">
        <v>1210</v>
      </c>
      <c r="E105" s="230" t="s">
        <v>294</v>
      </c>
      <c r="F105" s="203" t="s">
        <v>295</v>
      </c>
      <c r="G105" s="356">
        <v>30000</v>
      </c>
      <c r="H105" s="356">
        <v>30000</v>
      </c>
      <c r="I105" s="505">
        <v>30000</v>
      </c>
      <c r="J105" s="505">
        <v>0</v>
      </c>
      <c r="K105" s="599" t="s">
        <v>780</v>
      </c>
      <c r="L105" s="594">
        <v>2</v>
      </c>
      <c r="M105" s="594">
        <v>2</v>
      </c>
      <c r="N105" s="594">
        <v>0</v>
      </c>
      <c r="O105" s="340">
        <v>15</v>
      </c>
      <c r="P105" s="325">
        <v>1501</v>
      </c>
      <c r="Q105" s="474"/>
      <c r="Z105" s="308"/>
    </row>
    <row r="106" spans="1:26" s="9" customFormat="1" ht="27" customHeight="1" x14ac:dyDescent="0.25">
      <c r="A106" s="802"/>
      <c r="B106" s="776"/>
      <c r="C106" s="751"/>
      <c r="D106" s="466">
        <v>1210</v>
      </c>
      <c r="E106" s="57" t="s">
        <v>296</v>
      </c>
      <c r="F106" s="119" t="s">
        <v>297</v>
      </c>
      <c r="G106" s="355">
        <v>10000</v>
      </c>
      <c r="H106" s="355">
        <v>2000</v>
      </c>
      <c r="I106" s="507">
        <v>2000</v>
      </c>
      <c r="J106" s="507">
        <v>0</v>
      </c>
      <c r="K106" s="632" t="s">
        <v>781</v>
      </c>
      <c r="L106" s="610">
        <v>1</v>
      </c>
      <c r="M106" s="610">
        <v>1</v>
      </c>
      <c r="N106" s="610">
        <v>0</v>
      </c>
      <c r="O106" s="338">
        <v>15</v>
      </c>
      <c r="P106" s="322">
        <v>1501</v>
      </c>
      <c r="Q106" s="301"/>
      <c r="Z106" s="308"/>
    </row>
    <row r="107" spans="1:26" s="9" customFormat="1" ht="25.5" x14ac:dyDescent="0.25">
      <c r="A107" s="802"/>
      <c r="B107" s="776"/>
      <c r="C107" s="751"/>
      <c r="D107" s="466">
        <v>1210</v>
      </c>
      <c r="E107" s="57" t="s">
        <v>142</v>
      </c>
      <c r="F107" s="119" t="s">
        <v>143</v>
      </c>
      <c r="G107" s="355">
        <v>1810903.71</v>
      </c>
      <c r="H107" s="355">
        <v>1800000</v>
      </c>
      <c r="I107" s="505">
        <v>2425000</v>
      </c>
      <c r="J107" s="505">
        <v>852274.57</v>
      </c>
      <c r="K107" s="599" t="s">
        <v>782</v>
      </c>
      <c r="L107" s="594">
        <v>45</v>
      </c>
      <c r="M107" s="594">
        <v>45</v>
      </c>
      <c r="N107" s="594">
        <v>45</v>
      </c>
      <c r="O107" s="338">
        <v>15</v>
      </c>
      <c r="P107" s="322" t="s">
        <v>120</v>
      </c>
      <c r="Q107" s="301" t="s">
        <v>635</v>
      </c>
      <c r="Z107" s="308"/>
    </row>
    <row r="108" spans="1:26" s="9" customFormat="1" ht="20.25" x14ac:dyDescent="0.25">
      <c r="A108" s="802"/>
      <c r="B108" s="776"/>
      <c r="C108" s="751"/>
      <c r="D108" s="466">
        <v>1210</v>
      </c>
      <c r="E108" s="57" t="s">
        <v>126</v>
      </c>
      <c r="F108" s="119" t="s">
        <v>127</v>
      </c>
      <c r="G108" s="355">
        <v>583272.76</v>
      </c>
      <c r="H108" s="355">
        <v>950000</v>
      </c>
      <c r="I108" s="505">
        <v>950000</v>
      </c>
      <c r="J108" s="505">
        <v>528863.47</v>
      </c>
      <c r="K108" s="599" t="s">
        <v>783</v>
      </c>
      <c r="L108" s="594">
        <v>20</v>
      </c>
      <c r="M108" s="594">
        <v>20</v>
      </c>
      <c r="N108" s="594">
        <v>20</v>
      </c>
      <c r="O108" s="338">
        <v>15</v>
      </c>
      <c r="P108" s="322">
        <v>1502</v>
      </c>
      <c r="Q108" s="301" t="s">
        <v>625</v>
      </c>
      <c r="Z108" s="308"/>
    </row>
    <row r="109" spans="1:26" s="9" customFormat="1" ht="25.5" x14ac:dyDescent="0.25">
      <c r="A109" s="802"/>
      <c r="B109" s="776"/>
      <c r="C109" s="751"/>
      <c r="D109" s="466">
        <v>1210</v>
      </c>
      <c r="E109" s="57" t="s">
        <v>298</v>
      </c>
      <c r="F109" s="119" t="s">
        <v>299</v>
      </c>
      <c r="G109" s="355">
        <v>129139.55</v>
      </c>
      <c r="H109" s="355">
        <v>150000</v>
      </c>
      <c r="I109" s="505">
        <v>150000</v>
      </c>
      <c r="J109" s="505">
        <v>26042.080000000002</v>
      </c>
      <c r="K109" s="599" t="s">
        <v>784</v>
      </c>
      <c r="L109" s="594">
        <v>11</v>
      </c>
      <c r="M109" s="594">
        <v>11</v>
      </c>
      <c r="N109" s="594">
        <v>0</v>
      </c>
      <c r="O109" s="338">
        <v>15</v>
      </c>
      <c r="P109" s="322">
        <v>1501</v>
      </c>
      <c r="Q109" s="301"/>
      <c r="Z109" s="308"/>
    </row>
    <row r="110" spans="1:26" s="9" customFormat="1" ht="38.25" x14ac:dyDescent="0.25">
      <c r="A110" s="802"/>
      <c r="B110" s="776"/>
      <c r="C110" s="751"/>
      <c r="D110" s="466">
        <v>1220</v>
      </c>
      <c r="E110" s="117">
        <v>1220</v>
      </c>
      <c r="F110" s="118" t="s">
        <v>129</v>
      </c>
      <c r="G110" s="353">
        <f>SUM(G111:G117)</f>
        <v>25991147.010000002</v>
      </c>
      <c r="H110" s="353">
        <f t="shared" ref="H110:J110" si="10">SUM(H111:H117)</f>
        <v>31828133</v>
      </c>
      <c r="I110" s="353">
        <f t="shared" si="10"/>
        <v>34300000</v>
      </c>
      <c r="J110" s="353">
        <f t="shared" si="10"/>
        <v>17662045.84</v>
      </c>
      <c r="K110" s="118"/>
      <c r="L110" s="553"/>
      <c r="M110" s="553"/>
      <c r="N110" s="553"/>
      <c r="O110" s="336">
        <v>15</v>
      </c>
      <c r="P110" s="320" t="s">
        <v>128</v>
      </c>
      <c r="Q110" s="301"/>
      <c r="Z110" s="308"/>
    </row>
    <row r="111" spans="1:26" s="9" customFormat="1" ht="39" customHeight="1" x14ac:dyDescent="0.25">
      <c r="A111" s="802"/>
      <c r="B111" s="776"/>
      <c r="C111" s="751"/>
      <c r="D111" s="201">
        <v>1220</v>
      </c>
      <c r="E111" s="232" t="s">
        <v>130</v>
      </c>
      <c r="F111" s="233" t="s">
        <v>872</v>
      </c>
      <c r="G111" s="354">
        <v>25991147.010000002</v>
      </c>
      <c r="H111" s="354">
        <v>29828133</v>
      </c>
      <c r="I111" s="704">
        <v>25300000</v>
      </c>
      <c r="J111" s="704">
        <v>13527648.949999999</v>
      </c>
      <c r="K111" s="604" t="s">
        <v>785</v>
      </c>
      <c r="L111" s="600">
        <v>42</v>
      </c>
      <c r="M111" s="600">
        <v>42</v>
      </c>
      <c r="N111" s="600">
        <v>42</v>
      </c>
      <c r="O111" s="341">
        <v>15</v>
      </c>
      <c r="P111" s="326" t="s">
        <v>128</v>
      </c>
      <c r="Q111" s="301" t="s">
        <v>635</v>
      </c>
      <c r="Z111" s="308"/>
    </row>
    <row r="112" spans="1:26" s="9" customFormat="1" ht="38.25" x14ac:dyDescent="0.25">
      <c r="A112" s="802"/>
      <c r="B112" s="776"/>
      <c r="C112" s="751"/>
      <c r="D112" s="201">
        <v>1220</v>
      </c>
      <c r="E112" s="232"/>
      <c r="F112" s="233"/>
      <c r="G112" s="234"/>
      <c r="H112" s="234"/>
      <c r="I112" s="502"/>
      <c r="J112" s="502"/>
      <c r="K112" s="633" t="s">
        <v>786</v>
      </c>
      <c r="L112" s="605">
        <v>4</v>
      </c>
      <c r="M112" s="605">
        <v>4</v>
      </c>
      <c r="N112" s="605">
        <v>2</v>
      </c>
      <c r="O112" s="341">
        <v>15</v>
      </c>
      <c r="P112" s="326" t="s">
        <v>128</v>
      </c>
      <c r="Q112" s="301" t="s">
        <v>635</v>
      </c>
      <c r="Z112" s="308"/>
    </row>
    <row r="113" spans="1:26" s="9" customFormat="1" ht="39" customHeight="1" x14ac:dyDescent="0.25">
      <c r="A113" s="802"/>
      <c r="B113" s="776"/>
      <c r="C113" s="751"/>
      <c r="D113" s="201">
        <v>1220</v>
      </c>
      <c r="E113" s="232"/>
      <c r="F113" s="233"/>
      <c r="G113" s="234"/>
      <c r="H113" s="234"/>
      <c r="I113" s="502"/>
      <c r="J113" s="502"/>
      <c r="K113" s="601" t="s">
        <v>787</v>
      </c>
      <c r="L113" s="605">
        <v>3</v>
      </c>
      <c r="M113" s="605">
        <v>4</v>
      </c>
      <c r="N113" s="605">
        <v>1</v>
      </c>
      <c r="O113" s="341">
        <v>15</v>
      </c>
      <c r="P113" s="326" t="s">
        <v>128</v>
      </c>
      <c r="Q113" s="301" t="s">
        <v>635</v>
      </c>
      <c r="Z113" s="308"/>
    </row>
    <row r="114" spans="1:26" s="9" customFormat="1" ht="38.25" x14ac:dyDescent="0.25">
      <c r="A114" s="802"/>
      <c r="B114" s="776"/>
      <c r="C114" s="751"/>
      <c r="D114" s="466">
        <v>1220</v>
      </c>
      <c r="E114" s="57"/>
      <c r="F114" s="119"/>
      <c r="G114" s="202"/>
      <c r="H114" s="202"/>
      <c r="I114" s="3"/>
      <c r="J114" s="3"/>
      <c r="K114" s="634" t="s">
        <v>788</v>
      </c>
      <c r="L114" s="606">
        <v>2</v>
      </c>
      <c r="M114" s="606">
        <v>2</v>
      </c>
      <c r="N114" s="606">
        <v>1</v>
      </c>
      <c r="O114" s="424">
        <v>15</v>
      </c>
      <c r="P114" s="316" t="s">
        <v>128</v>
      </c>
      <c r="Q114" s="301" t="s">
        <v>635</v>
      </c>
      <c r="Z114" s="308"/>
    </row>
    <row r="115" spans="1:26" s="9" customFormat="1" ht="26.25" customHeight="1" x14ac:dyDescent="0.25">
      <c r="A115" s="802"/>
      <c r="B115" s="776"/>
      <c r="C115" s="751"/>
      <c r="D115" s="466">
        <v>1220</v>
      </c>
      <c r="E115" s="57" t="s">
        <v>709</v>
      </c>
      <c r="F115" s="119" t="s">
        <v>710</v>
      </c>
      <c r="G115" s="202">
        <v>0</v>
      </c>
      <c r="H115" s="202">
        <v>2000000</v>
      </c>
      <c r="I115" s="704">
        <v>5000000</v>
      </c>
      <c r="J115" s="704">
        <v>4110927.11</v>
      </c>
      <c r="K115" s="632" t="s">
        <v>789</v>
      </c>
      <c r="L115" s="610">
        <v>1</v>
      </c>
      <c r="M115" s="610">
        <v>1</v>
      </c>
      <c r="N115" s="610">
        <v>1</v>
      </c>
      <c r="O115" s="346">
        <v>15</v>
      </c>
      <c r="P115" s="322">
        <v>1502</v>
      </c>
      <c r="Q115" s="301" t="s">
        <v>625</v>
      </c>
      <c r="Z115" s="308"/>
    </row>
    <row r="116" spans="1:26" s="9" customFormat="1" ht="20.25" x14ac:dyDescent="0.25">
      <c r="A116" s="802"/>
      <c r="B116" s="776"/>
      <c r="C116" s="751"/>
      <c r="D116" s="466">
        <v>1220</v>
      </c>
      <c r="E116" s="57" t="s">
        <v>743</v>
      </c>
      <c r="F116" s="119" t="s">
        <v>745</v>
      </c>
      <c r="G116" s="202">
        <v>0</v>
      </c>
      <c r="H116" s="689">
        <v>0</v>
      </c>
      <c r="I116" s="690">
        <v>2000000</v>
      </c>
      <c r="J116" s="691">
        <v>0</v>
      </c>
      <c r="K116" s="43" t="s">
        <v>871</v>
      </c>
      <c r="L116" s="610">
        <v>450</v>
      </c>
      <c r="M116" s="610">
        <v>450</v>
      </c>
      <c r="N116" s="610">
        <v>0</v>
      </c>
      <c r="O116" s="346">
        <v>15</v>
      </c>
      <c r="P116" s="322">
        <v>1502</v>
      </c>
      <c r="Q116" s="301" t="s">
        <v>626</v>
      </c>
      <c r="R116" s="9" t="s">
        <v>847</v>
      </c>
      <c r="Z116" s="308"/>
    </row>
    <row r="117" spans="1:26" s="9" customFormat="1" ht="21" thickBot="1" x14ac:dyDescent="0.3">
      <c r="A117" s="802"/>
      <c r="B117" s="776"/>
      <c r="C117" s="751"/>
      <c r="D117" s="708">
        <v>1220</v>
      </c>
      <c r="E117" s="660" t="s">
        <v>744</v>
      </c>
      <c r="F117" s="661" t="s">
        <v>746</v>
      </c>
      <c r="G117" s="662">
        <v>0</v>
      </c>
      <c r="H117" s="663">
        <v>0</v>
      </c>
      <c r="I117" s="692">
        <v>2000000</v>
      </c>
      <c r="J117" s="693">
        <v>23469.78</v>
      </c>
      <c r="K117" s="664" t="s">
        <v>871</v>
      </c>
      <c r="L117" s="608">
        <v>80</v>
      </c>
      <c r="M117" s="608">
        <v>100</v>
      </c>
      <c r="N117" s="608">
        <v>0</v>
      </c>
      <c r="O117" s="665">
        <v>15</v>
      </c>
      <c r="P117" s="666">
        <v>1502</v>
      </c>
      <c r="Q117" s="702" t="s">
        <v>626</v>
      </c>
      <c r="R117" s="9" t="s">
        <v>847</v>
      </c>
      <c r="Z117" s="308"/>
    </row>
    <row r="118" spans="1:26" s="9" customFormat="1" ht="27" customHeight="1" thickTop="1" x14ac:dyDescent="0.25">
      <c r="A118" s="802"/>
      <c r="B118" s="776"/>
      <c r="C118" s="751"/>
      <c r="D118" s="193">
        <v>1230</v>
      </c>
      <c r="E118" s="228">
        <v>1230</v>
      </c>
      <c r="F118" s="229" t="s">
        <v>131</v>
      </c>
      <c r="G118" s="389">
        <f>SUM(G119:G121)</f>
        <v>32674507.619999997</v>
      </c>
      <c r="H118" s="389">
        <f t="shared" ref="H118:J118" si="11">SUM(H119:H121)</f>
        <v>36775007</v>
      </c>
      <c r="I118" s="389">
        <f t="shared" si="11"/>
        <v>38805507</v>
      </c>
      <c r="J118" s="389">
        <f t="shared" si="11"/>
        <v>15475699.129999999</v>
      </c>
      <c r="K118" s="229"/>
      <c r="L118" s="568"/>
      <c r="M118" s="568"/>
      <c r="N118" s="568"/>
      <c r="O118" s="667">
        <v>15</v>
      </c>
      <c r="P118" s="668">
        <v>1502</v>
      </c>
      <c r="Q118" s="393"/>
      <c r="Z118" s="308"/>
    </row>
    <row r="119" spans="1:26" s="9" customFormat="1" ht="39" customHeight="1" x14ac:dyDescent="0.25">
      <c r="A119" s="802"/>
      <c r="B119" s="776"/>
      <c r="C119" s="751"/>
      <c r="D119" s="466">
        <v>1230</v>
      </c>
      <c r="E119" s="57" t="s">
        <v>582</v>
      </c>
      <c r="F119" s="119" t="s">
        <v>583</v>
      </c>
      <c r="G119" s="355">
        <v>22071017.199999999</v>
      </c>
      <c r="H119" s="355">
        <v>20386225</v>
      </c>
      <c r="I119" s="505">
        <v>20795917</v>
      </c>
      <c r="J119" s="505">
        <v>8425534.5899999999</v>
      </c>
      <c r="K119" s="599" t="s">
        <v>783</v>
      </c>
      <c r="L119" s="594">
        <v>33</v>
      </c>
      <c r="M119" s="594">
        <v>33</v>
      </c>
      <c r="N119" s="594">
        <v>33</v>
      </c>
      <c r="O119" s="338">
        <v>15</v>
      </c>
      <c r="P119" s="322">
        <v>1502</v>
      </c>
      <c r="Q119" s="301" t="s">
        <v>625</v>
      </c>
      <c r="Z119" s="308"/>
    </row>
    <row r="120" spans="1:26" s="9" customFormat="1" ht="20.25" x14ac:dyDescent="0.25">
      <c r="A120" s="802"/>
      <c r="B120" s="776"/>
      <c r="C120" s="751"/>
      <c r="D120" s="466">
        <v>1230</v>
      </c>
      <c r="E120" s="57" t="s">
        <v>300</v>
      </c>
      <c r="F120" s="119" t="s">
        <v>301</v>
      </c>
      <c r="G120" s="355">
        <v>6371162.6699999999</v>
      </c>
      <c r="H120" s="355">
        <v>6265000</v>
      </c>
      <c r="I120" s="505">
        <v>7500000</v>
      </c>
      <c r="J120" s="505">
        <v>4195519.24</v>
      </c>
      <c r="K120" s="599" t="s">
        <v>783</v>
      </c>
      <c r="L120" s="594">
        <v>31</v>
      </c>
      <c r="M120" s="594">
        <v>31</v>
      </c>
      <c r="N120" s="594">
        <v>31</v>
      </c>
      <c r="O120" s="338">
        <v>15</v>
      </c>
      <c r="P120" s="322">
        <v>1502</v>
      </c>
      <c r="Q120" s="301" t="s">
        <v>625</v>
      </c>
      <c r="Z120" s="308"/>
    </row>
    <row r="121" spans="1:26" s="9" customFormat="1" ht="26.25" customHeight="1" x14ac:dyDescent="0.25">
      <c r="A121" s="802"/>
      <c r="B121" s="776"/>
      <c r="C121" s="751"/>
      <c r="D121" s="466">
        <v>1230</v>
      </c>
      <c r="E121" s="57" t="s">
        <v>132</v>
      </c>
      <c r="F121" s="119" t="s">
        <v>652</v>
      </c>
      <c r="G121" s="355">
        <v>4232327.75</v>
      </c>
      <c r="H121" s="355">
        <v>10123782</v>
      </c>
      <c r="I121" s="505">
        <v>10509590</v>
      </c>
      <c r="J121" s="505">
        <v>2854645.3</v>
      </c>
      <c r="K121" s="599" t="s">
        <v>785</v>
      </c>
      <c r="L121" s="594">
        <v>30</v>
      </c>
      <c r="M121" s="594">
        <v>31</v>
      </c>
      <c r="N121" s="594">
        <v>31</v>
      </c>
      <c r="O121" s="338">
        <v>15</v>
      </c>
      <c r="P121" s="322">
        <v>1502</v>
      </c>
      <c r="Q121" s="301" t="s">
        <v>625</v>
      </c>
      <c r="Z121" s="308"/>
    </row>
    <row r="122" spans="1:26" s="9" customFormat="1" ht="26.25" customHeight="1" x14ac:dyDescent="0.25">
      <c r="A122" s="802"/>
      <c r="B122" s="776"/>
      <c r="C122" s="751"/>
      <c r="D122" s="466">
        <v>1240</v>
      </c>
      <c r="E122" s="117">
        <v>1240</v>
      </c>
      <c r="F122" s="118" t="s">
        <v>133</v>
      </c>
      <c r="G122" s="353">
        <f>SUM(G123:G127)</f>
        <v>19954300.5</v>
      </c>
      <c r="H122" s="353">
        <f t="shared" ref="H122:J122" si="12">SUM(H123:H127)</f>
        <v>23720902</v>
      </c>
      <c r="I122" s="353">
        <f t="shared" si="12"/>
        <v>23555302</v>
      </c>
      <c r="J122" s="353">
        <f t="shared" si="12"/>
        <v>10664173.620000001</v>
      </c>
      <c r="K122" s="118"/>
      <c r="L122" s="553"/>
      <c r="M122" s="553"/>
      <c r="N122" s="553"/>
      <c r="O122" s="336">
        <v>15</v>
      </c>
      <c r="P122" s="320">
        <v>1503</v>
      </c>
      <c r="Q122" s="301"/>
      <c r="Z122" s="308"/>
    </row>
    <row r="123" spans="1:26" s="9" customFormat="1" ht="38.25" x14ac:dyDescent="0.25">
      <c r="A123" s="802" t="s">
        <v>81</v>
      </c>
      <c r="B123" s="776" t="s">
        <v>82</v>
      </c>
      <c r="C123" s="751" t="s">
        <v>83</v>
      </c>
      <c r="D123" s="466">
        <v>1240</v>
      </c>
      <c r="E123" s="57" t="s">
        <v>584</v>
      </c>
      <c r="F123" s="119" t="s">
        <v>583</v>
      </c>
      <c r="G123" s="355">
        <v>17392274.199999999</v>
      </c>
      <c r="H123" s="355">
        <v>17426850</v>
      </c>
      <c r="I123" s="505">
        <v>16955902</v>
      </c>
      <c r="J123" s="505">
        <v>7955634.8700000001</v>
      </c>
      <c r="K123" s="599" t="s">
        <v>783</v>
      </c>
      <c r="L123" s="594">
        <v>15</v>
      </c>
      <c r="M123" s="594">
        <v>15</v>
      </c>
      <c r="N123" s="594">
        <v>15</v>
      </c>
      <c r="O123" s="338">
        <v>15</v>
      </c>
      <c r="P123" s="322">
        <v>1503</v>
      </c>
      <c r="Q123" s="301" t="s">
        <v>626</v>
      </c>
      <c r="Z123" s="308"/>
    </row>
    <row r="124" spans="1:26" s="9" customFormat="1" ht="26.25" customHeight="1" x14ac:dyDescent="0.25">
      <c r="A124" s="802"/>
      <c r="B124" s="776"/>
      <c r="C124" s="751"/>
      <c r="D124" s="466">
        <v>1240</v>
      </c>
      <c r="E124" s="57" t="s">
        <v>304</v>
      </c>
      <c r="F124" s="119" t="s">
        <v>305</v>
      </c>
      <c r="G124" s="355">
        <v>1846530</v>
      </c>
      <c r="H124" s="355">
        <v>1382220</v>
      </c>
      <c r="I124" s="505">
        <v>1915200</v>
      </c>
      <c r="J124" s="505">
        <v>769860</v>
      </c>
      <c r="K124" s="599" t="s">
        <v>790</v>
      </c>
      <c r="L124" s="594">
        <v>305</v>
      </c>
      <c r="M124" s="594">
        <v>305</v>
      </c>
      <c r="N124" s="594">
        <v>254</v>
      </c>
      <c r="O124" s="338">
        <v>15</v>
      </c>
      <c r="P124" s="322">
        <v>1503</v>
      </c>
      <c r="Q124" s="301" t="s">
        <v>626</v>
      </c>
      <c r="Z124" s="308"/>
    </row>
    <row r="125" spans="1:26" s="9" customFormat="1" ht="20.25" x14ac:dyDescent="0.25">
      <c r="A125" s="802"/>
      <c r="B125" s="776"/>
      <c r="C125" s="751"/>
      <c r="D125" s="466">
        <v>1240</v>
      </c>
      <c r="E125" s="57" t="s">
        <v>585</v>
      </c>
      <c r="F125" s="119" t="s">
        <v>586</v>
      </c>
      <c r="G125" s="355">
        <v>200000</v>
      </c>
      <c r="H125" s="355">
        <v>279800</v>
      </c>
      <c r="I125" s="505">
        <v>218400</v>
      </c>
      <c r="J125" s="505">
        <v>152995.59</v>
      </c>
      <c r="K125" s="599" t="s">
        <v>791</v>
      </c>
      <c r="L125" s="594">
        <v>2</v>
      </c>
      <c r="M125" s="594">
        <v>2</v>
      </c>
      <c r="N125" s="594">
        <v>2</v>
      </c>
      <c r="O125" s="338">
        <v>15</v>
      </c>
      <c r="P125" s="322">
        <v>1503</v>
      </c>
      <c r="Q125" s="301" t="s">
        <v>626</v>
      </c>
      <c r="Z125" s="308"/>
    </row>
    <row r="126" spans="1:26" s="9" customFormat="1" ht="26.25" customHeight="1" x14ac:dyDescent="0.25">
      <c r="A126" s="802"/>
      <c r="B126" s="776"/>
      <c r="C126" s="751"/>
      <c r="D126" s="466">
        <v>1240</v>
      </c>
      <c r="E126" s="57" t="s">
        <v>134</v>
      </c>
      <c r="F126" s="119" t="s">
        <v>652</v>
      </c>
      <c r="G126" s="355">
        <v>388291.55</v>
      </c>
      <c r="H126" s="355">
        <v>4512032</v>
      </c>
      <c r="I126" s="505">
        <v>4345800</v>
      </c>
      <c r="J126" s="505">
        <v>1784707.78</v>
      </c>
      <c r="K126" s="599" t="s">
        <v>785</v>
      </c>
      <c r="L126" s="594">
        <v>12</v>
      </c>
      <c r="M126" s="594">
        <v>12</v>
      </c>
      <c r="N126" s="594">
        <v>12</v>
      </c>
      <c r="O126" s="338">
        <v>15</v>
      </c>
      <c r="P126" s="322">
        <v>1503</v>
      </c>
      <c r="Q126" s="301" t="s">
        <v>626</v>
      </c>
      <c r="Z126" s="308"/>
    </row>
    <row r="127" spans="1:26" s="9" customFormat="1" ht="26.25" customHeight="1" x14ac:dyDescent="0.25">
      <c r="A127" s="802"/>
      <c r="B127" s="776"/>
      <c r="C127" s="751"/>
      <c r="D127" s="466">
        <v>1240</v>
      </c>
      <c r="E127" s="57" t="s">
        <v>302</v>
      </c>
      <c r="F127" s="119" t="s">
        <v>303</v>
      </c>
      <c r="G127" s="355">
        <v>127204.75</v>
      </c>
      <c r="H127" s="355">
        <v>120000</v>
      </c>
      <c r="I127" s="505">
        <v>120000</v>
      </c>
      <c r="J127" s="505">
        <v>975.38</v>
      </c>
      <c r="K127" s="599" t="s">
        <v>792</v>
      </c>
      <c r="L127" s="594">
        <v>20</v>
      </c>
      <c r="M127" s="594">
        <v>20</v>
      </c>
      <c r="N127" s="594">
        <v>15</v>
      </c>
      <c r="O127" s="338">
        <v>15</v>
      </c>
      <c r="P127" s="322">
        <v>1503</v>
      </c>
      <c r="Q127" s="301" t="s">
        <v>626</v>
      </c>
      <c r="Z127" s="308"/>
    </row>
    <row r="128" spans="1:26" s="9" customFormat="1" ht="15.75" thickBot="1" x14ac:dyDescent="0.3">
      <c r="A128" s="802"/>
      <c r="B128" s="776"/>
      <c r="C128" s="754"/>
      <c r="D128" s="708"/>
      <c r="E128" s="184"/>
      <c r="F128" s="185"/>
      <c r="G128" s="186"/>
      <c r="H128" s="186"/>
      <c r="I128" s="186"/>
      <c r="J128" s="186"/>
      <c r="K128" s="185"/>
      <c r="L128" s="635"/>
      <c r="M128" s="635"/>
      <c r="N128" s="635"/>
      <c r="O128" s="187"/>
      <c r="P128" s="188"/>
      <c r="Q128" s="302"/>
      <c r="Z128" s="308"/>
    </row>
    <row r="129" spans="1:26" s="9" customFormat="1" ht="24.75" customHeight="1" thickTop="1" x14ac:dyDescent="0.25">
      <c r="A129" s="802"/>
      <c r="B129" s="776"/>
      <c r="C129" s="777" t="s">
        <v>84</v>
      </c>
      <c r="D129" s="194">
        <v>1140</v>
      </c>
      <c r="E129" s="42">
        <v>1140</v>
      </c>
      <c r="F129" s="49" t="s">
        <v>112</v>
      </c>
      <c r="G129" s="358">
        <f>G130</f>
        <v>122124.77</v>
      </c>
      <c r="H129" s="358">
        <f t="shared" ref="H129:J129" si="13">H130</f>
        <v>169475</v>
      </c>
      <c r="I129" s="358">
        <f t="shared" si="13"/>
        <v>142200</v>
      </c>
      <c r="J129" s="358">
        <f t="shared" si="13"/>
        <v>24142.98</v>
      </c>
      <c r="K129" s="32"/>
      <c r="L129" s="558"/>
      <c r="M129" s="558"/>
      <c r="N129" s="558"/>
      <c r="O129" s="342">
        <v>15</v>
      </c>
      <c r="P129" s="327">
        <v>1501</v>
      </c>
      <c r="Q129" s="301"/>
      <c r="Z129" s="308"/>
    </row>
    <row r="130" spans="1:26" s="9" customFormat="1" ht="20.25" x14ac:dyDescent="0.25">
      <c r="A130" s="802"/>
      <c r="B130" s="776"/>
      <c r="C130" s="751"/>
      <c r="D130" s="194">
        <v>1140</v>
      </c>
      <c r="E130" s="211" t="s">
        <v>241</v>
      </c>
      <c r="F130" s="203" t="s">
        <v>848</v>
      </c>
      <c r="G130" s="356">
        <v>122124.77</v>
      </c>
      <c r="H130" s="356">
        <v>169475</v>
      </c>
      <c r="I130" s="505">
        <v>142200</v>
      </c>
      <c r="J130" s="505">
        <v>24142.98</v>
      </c>
      <c r="K130" s="599" t="s">
        <v>793</v>
      </c>
      <c r="L130" s="594">
        <v>5</v>
      </c>
      <c r="M130" s="594">
        <v>5</v>
      </c>
      <c r="N130" s="594">
        <v>2</v>
      </c>
      <c r="O130" s="343">
        <v>15</v>
      </c>
      <c r="P130" s="328">
        <v>1501</v>
      </c>
      <c r="Q130" s="301"/>
      <c r="Z130" s="308"/>
    </row>
    <row r="131" spans="1:26" s="9" customFormat="1" ht="24" customHeight="1" x14ac:dyDescent="0.25">
      <c r="A131" s="802"/>
      <c r="B131" s="776"/>
      <c r="C131" s="751"/>
      <c r="D131" s="194">
        <v>1140</v>
      </c>
      <c r="E131" s="42">
        <v>1140</v>
      </c>
      <c r="F131" s="49" t="s">
        <v>112</v>
      </c>
      <c r="G131" s="156">
        <f>G132</f>
        <v>640870.80000000005</v>
      </c>
      <c r="H131" s="156">
        <f t="shared" ref="H131:J131" si="14">H132</f>
        <v>1332748</v>
      </c>
      <c r="I131" s="156">
        <f t="shared" si="14"/>
        <v>0</v>
      </c>
      <c r="J131" s="156">
        <f t="shared" si="14"/>
        <v>0</v>
      </c>
      <c r="K131" s="32"/>
      <c r="L131" s="558"/>
      <c r="M131" s="558"/>
      <c r="N131" s="558"/>
      <c r="O131" s="33">
        <v>18</v>
      </c>
      <c r="P131" s="34">
        <v>1801</v>
      </c>
      <c r="Q131" s="301"/>
      <c r="Z131" s="308"/>
    </row>
    <row r="132" spans="1:26" s="9" customFormat="1" ht="45" customHeight="1" x14ac:dyDescent="0.25">
      <c r="A132" s="802"/>
      <c r="B132" s="776"/>
      <c r="C132" s="751"/>
      <c r="D132" s="194">
        <v>1140</v>
      </c>
      <c r="E132" s="211" t="s">
        <v>242</v>
      </c>
      <c r="F132" s="203" t="s">
        <v>243</v>
      </c>
      <c r="G132" s="213">
        <f>626299.76+14571.04</f>
        <v>640870.80000000005</v>
      </c>
      <c r="H132" s="213">
        <v>1332748</v>
      </c>
      <c r="I132" s="1">
        <v>0</v>
      </c>
      <c r="J132" s="1">
        <v>0</v>
      </c>
      <c r="K132" s="599" t="s">
        <v>758</v>
      </c>
      <c r="L132" s="594">
        <v>0</v>
      </c>
      <c r="M132" s="594">
        <v>0</v>
      </c>
      <c r="N132" s="594">
        <v>0</v>
      </c>
      <c r="O132" s="214">
        <v>18</v>
      </c>
      <c r="P132" s="215">
        <v>1801</v>
      </c>
      <c r="Q132" s="301"/>
      <c r="Z132" s="308"/>
    </row>
    <row r="133" spans="1:26" s="9" customFormat="1" x14ac:dyDescent="0.25">
      <c r="A133" s="802"/>
      <c r="B133" s="776"/>
      <c r="C133" s="751"/>
      <c r="D133" s="194"/>
      <c r="E133" s="42"/>
      <c r="F133" s="32"/>
      <c r="G133" s="156"/>
      <c r="H133" s="156"/>
      <c r="I133" s="156"/>
      <c r="J133" s="156"/>
      <c r="K133" s="32"/>
      <c r="L133" s="558"/>
      <c r="M133" s="558"/>
      <c r="N133" s="558"/>
      <c r="O133" s="33"/>
      <c r="P133" s="34"/>
      <c r="Q133" s="301"/>
      <c r="Z133" s="308"/>
    </row>
    <row r="134" spans="1:26" s="9" customFormat="1" ht="15.75" thickBot="1" x14ac:dyDescent="0.3">
      <c r="A134" s="802"/>
      <c r="B134" s="790"/>
      <c r="C134" s="754"/>
      <c r="D134" s="196"/>
      <c r="E134" s="669"/>
      <c r="F134" s="670"/>
      <c r="G134" s="671"/>
      <c r="H134" s="671"/>
      <c r="I134" s="671"/>
      <c r="J134" s="671"/>
      <c r="K134" s="670"/>
      <c r="L134" s="672"/>
      <c r="M134" s="672"/>
      <c r="N134" s="672"/>
      <c r="O134" s="673"/>
      <c r="P134" s="674"/>
      <c r="Q134" s="302"/>
      <c r="Z134" s="308"/>
    </row>
    <row r="135" spans="1:26" s="9" customFormat="1" ht="22.5" customHeight="1" thickTop="1" x14ac:dyDescent="0.25">
      <c r="A135" s="802"/>
      <c r="B135" s="794" t="s">
        <v>85</v>
      </c>
      <c r="C135" s="751" t="s">
        <v>86</v>
      </c>
      <c r="D135" s="466">
        <v>1140</v>
      </c>
      <c r="E135" s="30">
        <v>1140</v>
      </c>
      <c r="F135" s="31" t="s">
        <v>112</v>
      </c>
      <c r="G135" s="70">
        <f>G136</f>
        <v>6698843.29</v>
      </c>
      <c r="H135" s="70">
        <f t="shared" ref="H135:J135" si="15">H136</f>
        <v>1360661</v>
      </c>
      <c r="I135" s="70">
        <f t="shared" si="15"/>
        <v>475300</v>
      </c>
      <c r="J135" s="70">
        <f t="shared" si="15"/>
        <v>0</v>
      </c>
      <c r="K135" s="31"/>
      <c r="L135" s="557"/>
      <c r="M135" s="557"/>
      <c r="N135" s="557"/>
      <c r="O135" s="377">
        <v>16</v>
      </c>
      <c r="P135" s="378">
        <v>1602</v>
      </c>
      <c r="Q135" s="301"/>
      <c r="Z135" s="308"/>
    </row>
    <row r="136" spans="1:26" s="9" customFormat="1" ht="39" customHeight="1" x14ac:dyDescent="0.25">
      <c r="A136" s="802"/>
      <c r="B136" s="794"/>
      <c r="C136" s="751"/>
      <c r="D136" s="194">
        <v>1140</v>
      </c>
      <c r="E136" s="46" t="s">
        <v>163</v>
      </c>
      <c r="F136" s="47" t="s">
        <v>164</v>
      </c>
      <c r="G136" s="68">
        <v>6698843.29</v>
      </c>
      <c r="H136" s="68">
        <v>1360661</v>
      </c>
      <c r="I136" s="1">
        <v>475300</v>
      </c>
      <c r="J136" s="1">
        <v>0</v>
      </c>
      <c r="K136" s="599" t="s">
        <v>794</v>
      </c>
      <c r="L136" s="636">
        <v>132250</v>
      </c>
      <c r="M136" s="636">
        <v>125637</v>
      </c>
      <c r="N136" s="636">
        <v>0</v>
      </c>
      <c r="O136" s="373">
        <v>16</v>
      </c>
      <c r="P136" s="374">
        <v>1602</v>
      </c>
      <c r="Q136" s="301" t="s">
        <v>627</v>
      </c>
      <c r="Z136" s="308"/>
    </row>
    <row r="137" spans="1:26" s="9" customFormat="1" ht="25.5" x14ac:dyDescent="0.25">
      <c r="A137" s="802"/>
      <c r="B137" s="794"/>
      <c r="C137" s="751"/>
      <c r="D137" s="220">
        <v>1280</v>
      </c>
      <c r="E137" s="42">
        <v>1280</v>
      </c>
      <c r="F137" s="49" t="s">
        <v>165</v>
      </c>
      <c r="G137" s="8">
        <f>SUM(G138:G143)</f>
        <v>846982.03</v>
      </c>
      <c r="H137" s="8">
        <f t="shared" ref="H137:J137" si="16">SUM(H138:H143)</f>
        <v>973500</v>
      </c>
      <c r="I137" s="8">
        <f t="shared" si="16"/>
        <v>953653</v>
      </c>
      <c r="J137" s="8">
        <f t="shared" si="16"/>
        <v>237726.62999999998</v>
      </c>
      <c r="K137" s="32"/>
      <c r="L137" s="564"/>
      <c r="M137" s="564"/>
      <c r="N137" s="564"/>
      <c r="O137" s="375">
        <v>16</v>
      </c>
      <c r="P137" s="376">
        <v>1602</v>
      </c>
      <c r="Q137" s="301"/>
      <c r="Z137" s="308"/>
    </row>
    <row r="138" spans="1:26" s="9" customFormat="1" ht="30.75" customHeight="1" x14ac:dyDescent="0.25">
      <c r="A138" s="802"/>
      <c r="B138" s="794"/>
      <c r="C138" s="751"/>
      <c r="D138" s="194">
        <v>1280</v>
      </c>
      <c r="E138" s="19" t="s">
        <v>166</v>
      </c>
      <c r="F138" s="47" t="s">
        <v>638</v>
      </c>
      <c r="G138" s="1">
        <v>15000</v>
      </c>
      <c r="H138" s="1">
        <v>15000</v>
      </c>
      <c r="I138" s="1">
        <v>15000</v>
      </c>
      <c r="J138" s="1">
        <v>0</v>
      </c>
      <c r="K138" s="599" t="s">
        <v>795</v>
      </c>
      <c r="L138" s="594">
        <v>1</v>
      </c>
      <c r="M138" s="594">
        <v>1</v>
      </c>
      <c r="N138" s="594">
        <v>0</v>
      </c>
      <c r="O138" s="373">
        <v>16</v>
      </c>
      <c r="P138" s="374">
        <v>1602</v>
      </c>
      <c r="Q138" s="301"/>
      <c r="Z138" s="308"/>
    </row>
    <row r="139" spans="1:26" s="9" customFormat="1" ht="25.5" x14ac:dyDescent="0.25">
      <c r="A139" s="802"/>
      <c r="B139" s="794"/>
      <c r="C139" s="751"/>
      <c r="D139" s="194">
        <v>1280</v>
      </c>
      <c r="E139" s="19" t="s">
        <v>167</v>
      </c>
      <c r="F139" s="47" t="s">
        <v>171</v>
      </c>
      <c r="G139" s="1">
        <v>431876.87</v>
      </c>
      <c r="H139" s="1">
        <v>481000</v>
      </c>
      <c r="I139" s="1">
        <v>462003</v>
      </c>
      <c r="J139" s="1">
        <v>195655.78</v>
      </c>
      <c r="K139" s="599" t="s">
        <v>796</v>
      </c>
      <c r="L139" s="594">
        <v>828</v>
      </c>
      <c r="M139" s="594">
        <v>700</v>
      </c>
      <c r="N139" s="594">
        <v>440</v>
      </c>
      <c r="O139" s="373">
        <v>16</v>
      </c>
      <c r="P139" s="374">
        <v>1602</v>
      </c>
      <c r="Q139" s="301"/>
      <c r="Z139" s="308"/>
    </row>
    <row r="140" spans="1:26" s="9" customFormat="1" ht="25.5" x14ac:dyDescent="0.25">
      <c r="A140" s="802"/>
      <c r="B140" s="794"/>
      <c r="C140" s="751"/>
      <c r="D140" s="194">
        <v>1280</v>
      </c>
      <c r="E140" s="19" t="s">
        <v>168</v>
      </c>
      <c r="F140" s="47" t="s">
        <v>172</v>
      </c>
      <c r="G140" s="1">
        <v>1422</v>
      </c>
      <c r="H140" s="1">
        <v>1500</v>
      </c>
      <c r="I140" s="1">
        <v>1500</v>
      </c>
      <c r="J140" s="1">
        <v>0</v>
      </c>
      <c r="K140" s="599" t="s">
        <v>797</v>
      </c>
      <c r="L140" s="594">
        <v>1</v>
      </c>
      <c r="M140" s="594">
        <v>2</v>
      </c>
      <c r="N140" s="594">
        <v>1</v>
      </c>
      <c r="O140" s="373">
        <v>16</v>
      </c>
      <c r="P140" s="374">
        <v>1602</v>
      </c>
      <c r="Q140" s="301"/>
      <c r="Z140" s="308"/>
    </row>
    <row r="141" spans="1:26" s="9" customFormat="1" ht="20.25" customHeight="1" x14ac:dyDescent="0.25">
      <c r="A141" s="802"/>
      <c r="B141" s="794"/>
      <c r="C141" s="751"/>
      <c r="D141" s="194">
        <v>1280</v>
      </c>
      <c r="E141" s="19" t="s">
        <v>169</v>
      </c>
      <c r="F141" s="47" t="s">
        <v>173</v>
      </c>
      <c r="G141" s="1">
        <v>1194.28</v>
      </c>
      <c r="H141" s="1">
        <v>6000</v>
      </c>
      <c r="I141" s="1">
        <v>5150</v>
      </c>
      <c r="J141" s="1">
        <v>0</v>
      </c>
      <c r="K141" s="599" t="s">
        <v>798</v>
      </c>
      <c r="L141" s="594">
        <v>3</v>
      </c>
      <c r="M141" s="594">
        <v>3</v>
      </c>
      <c r="N141" s="594">
        <v>0</v>
      </c>
      <c r="O141" s="373">
        <v>16</v>
      </c>
      <c r="P141" s="374">
        <v>1602</v>
      </c>
      <c r="Q141" s="301"/>
      <c r="Z141" s="308"/>
    </row>
    <row r="142" spans="1:26" s="9" customFormat="1" ht="25.5" x14ac:dyDescent="0.25">
      <c r="A142" s="802"/>
      <c r="B142" s="794"/>
      <c r="C142" s="751"/>
      <c r="D142" s="194">
        <v>1280</v>
      </c>
      <c r="E142" s="19" t="s">
        <v>170</v>
      </c>
      <c r="F142" s="47" t="s">
        <v>639</v>
      </c>
      <c r="G142" s="1">
        <v>334988.88</v>
      </c>
      <c r="H142" s="1">
        <v>400000</v>
      </c>
      <c r="I142" s="1">
        <v>400000</v>
      </c>
      <c r="J142" s="1">
        <v>36237.519999999997</v>
      </c>
      <c r="K142" s="599" t="s">
        <v>799</v>
      </c>
      <c r="L142" s="594">
        <v>300</v>
      </c>
      <c r="M142" s="594">
        <v>300</v>
      </c>
      <c r="N142" s="594">
        <v>73</v>
      </c>
      <c r="O142" s="373">
        <v>16</v>
      </c>
      <c r="P142" s="374">
        <v>1602</v>
      </c>
      <c r="Q142" s="301"/>
      <c r="Z142" s="308"/>
    </row>
    <row r="143" spans="1:26" s="9" customFormat="1" ht="25.5" customHeight="1" x14ac:dyDescent="0.25">
      <c r="A143" s="802"/>
      <c r="B143" s="794"/>
      <c r="C143" s="751"/>
      <c r="D143" s="194">
        <v>1280</v>
      </c>
      <c r="E143" s="19" t="s">
        <v>682</v>
      </c>
      <c r="F143" s="47" t="s">
        <v>683</v>
      </c>
      <c r="G143" s="1">
        <v>62500</v>
      </c>
      <c r="H143" s="1">
        <v>70000</v>
      </c>
      <c r="I143" s="1">
        <v>70000</v>
      </c>
      <c r="J143" s="1">
        <v>5833.33</v>
      </c>
      <c r="K143" s="599" t="s">
        <v>800</v>
      </c>
      <c r="L143" s="594">
        <v>10</v>
      </c>
      <c r="M143" s="594">
        <v>10</v>
      </c>
      <c r="N143" s="594">
        <v>1</v>
      </c>
      <c r="O143" s="373">
        <v>16</v>
      </c>
      <c r="P143" s="374">
        <v>1602</v>
      </c>
      <c r="Q143" s="301"/>
      <c r="Z143" s="308"/>
    </row>
    <row r="144" spans="1:26" s="9" customFormat="1" ht="44.25" customHeight="1" x14ac:dyDescent="0.25">
      <c r="A144" s="802"/>
      <c r="B144" s="794"/>
      <c r="C144" s="751"/>
      <c r="D144" s="194">
        <v>1290</v>
      </c>
      <c r="E144" s="42">
        <v>1290</v>
      </c>
      <c r="F144" s="49" t="s">
        <v>174</v>
      </c>
      <c r="G144" s="8">
        <f>SUM(G145:G154)</f>
        <v>3218865.66</v>
      </c>
      <c r="H144" s="8">
        <f t="shared" ref="H144:J144" si="17">SUM(H145:H154)</f>
        <v>6616013</v>
      </c>
      <c r="I144" s="8">
        <f t="shared" si="17"/>
        <v>8867200</v>
      </c>
      <c r="J144" s="8">
        <f t="shared" si="17"/>
        <v>366454.91</v>
      </c>
      <c r="K144" s="32"/>
      <c r="L144" s="564"/>
      <c r="M144" s="564"/>
      <c r="N144" s="564"/>
      <c r="O144" s="375">
        <v>16</v>
      </c>
      <c r="P144" s="376">
        <v>1602</v>
      </c>
      <c r="Q144" s="301"/>
      <c r="Z144" s="308"/>
    </row>
    <row r="145" spans="1:26" s="9" customFormat="1" ht="25.5" x14ac:dyDescent="0.25">
      <c r="A145" s="802"/>
      <c r="B145" s="794"/>
      <c r="C145" s="751"/>
      <c r="D145" s="194">
        <v>1290</v>
      </c>
      <c r="E145" s="19" t="s">
        <v>175</v>
      </c>
      <c r="F145" s="47" t="s">
        <v>183</v>
      </c>
      <c r="G145" s="1">
        <v>94500</v>
      </c>
      <c r="H145" s="1">
        <v>84000</v>
      </c>
      <c r="I145" s="1">
        <v>93000</v>
      </c>
      <c r="J145" s="1">
        <v>22500</v>
      </c>
      <c r="K145" s="599" t="s">
        <v>801</v>
      </c>
      <c r="L145" s="594">
        <v>56</v>
      </c>
      <c r="M145" s="594">
        <v>62</v>
      </c>
      <c r="N145" s="594">
        <v>32</v>
      </c>
      <c r="O145" s="373">
        <v>16</v>
      </c>
      <c r="P145" s="374">
        <v>1602</v>
      </c>
      <c r="Q145" s="301" t="s">
        <v>627</v>
      </c>
      <c r="Z145" s="308"/>
    </row>
    <row r="146" spans="1:26" s="9" customFormat="1" ht="25.5" x14ac:dyDescent="0.25">
      <c r="A146" s="802"/>
      <c r="B146" s="794"/>
      <c r="C146" s="751"/>
      <c r="D146" s="194">
        <v>1290</v>
      </c>
      <c r="E146" s="19" t="s">
        <v>176</v>
      </c>
      <c r="F146" s="47" t="s">
        <v>184</v>
      </c>
      <c r="G146" s="1">
        <v>53000</v>
      </c>
      <c r="H146" s="1">
        <v>53000</v>
      </c>
      <c r="I146" s="1">
        <v>53000</v>
      </c>
      <c r="J146" s="1">
        <v>0</v>
      </c>
      <c r="K146" s="599" t="s">
        <v>802</v>
      </c>
      <c r="L146" s="594">
        <v>260</v>
      </c>
      <c r="M146" s="594">
        <v>270</v>
      </c>
      <c r="N146" s="594">
        <v>140</v>
      </c>
      <c r="O146" s="373">
        <v>16</v>
      </c>
      <c r="P146" s="374">
        <v>1602</v>
      </c>
      <c r="Q146" s="301"/>
      <c r="Z146" s="308"/>
    </row>
    <row r="147" spans="1:26" s="9" customFormat="1" ht="25.5" x14ac:dyDescent="0.25">
      <c r="A147" s="802"/>
      <c r="B147" s="794"/>
      <c r="C147" s="751"/>
      <c r="D147" s="194">
        <v>1290</v>
      </c>
      <c r="E147" s="19" t="s">
        <v>177</v>
      </c>
      <c r="F147" s="47" t="s">
        <v>185</v>
      </c>
      <c r="G147" s="1">
        <v>59000</v>
      </c>
      <c r="H147" s="1">
        <v>48000</v>
      </c>
      <c r="I147" s="1">
        <v>48000</v>
      </c>
      <c r="J147" s="1">
        <v>7500</v>
      </c>
      <c r="K147" s="599" t="s">
        <v>803</v>
      </c>
      <c r="L147" s="594">
        <v>4</v>
      </c>
      <c r="M147" s="594">
        <v>4</v>
      </c>
      <c r="N147" s="594">
        <v>4</v>
      </c>
      <c r="O147" s="373">
        <v>16</v>
      </c>
      <c r="P147" s="374">
        <v>1602</v>
      </c>
      <c r="Q147" s="301" t="s">
        <v>627</v>
      </c>
      <c r="Z147" s="308"/>
    </row>
    <row r="148" spans="1:26" s="9" customFormat="1" ht="31.5" customHeight="1" x14ac:dyDescent="0.25">
      <c r="A148" s="802"/>
      <c r="B148" s="794"/>
      <c r="C148" s="751"/>
      <c r="D148" s="194">
        <v>1290</v>
      </c>
      <c r="E148" s="19" t="s">
        <v>178</v>
      </c>
      <c r="F148" s="47" t="s">
        <v>186</v>
      </c>
      <c r="G148" s="1">
        <v>30000</v>
      </c>
      <c r="H148" s="1">
        <v>30000</v>
      </c>
      <c r="I148" s="1">
        <v>30000</v>
      </c>
      <c r="J148" s="1">
        <v>0</v>
      </c>
      <c r="K148" s="599" t="s">
        <v>804</v>
      </c>
      <c r="L148" s="594">
        <v>78</v>
      </c>
      <c r="M148" s="594">
        <v>78</v>
      </c>
      <c r="N148" s="594">
        <v>43</v>
      </c>
      <c r="O148" s="373">
        <v>16</v>
      </c>
      <c r="P148" s="374">
        <v>1602</v>
      </c>
      <c r="Q148" s="301"/>
      <c r="Z148" s="308"/>
    </row>
    <row r="149" spans="1:26" s="9" customFormat="1" ht="39" thickBot="1" x14ac:dyDescent="0.3">
      <c r="A149" s="806"/>
      <c r="B149" s="795"/>
      <c r="C149" s="754"/>
      <c r="D149" s="196">
        <v>1290</v>
      </c>
      <c r="E149" s="163" t="s">
        <v>179</v>
      </c>
      <c r="F149" s="190" t="s">
        <v>187</v>
      </c>
      <c r="G149" s="165">
        <v>2349886.52</v>
      </c>
      <c r="H149" s="165">
        <v>2207088</v>
      </c>
      <c r="I149" s="165">
        <v>400000</v>
      </c>
      <c r="J149" s="165">
        <v>0</v>
      </c>
      <c r="K149" s="614" t="s">
        <v>805</v>
      </c>
      <c r="L149" s="597">
        <v>100</v>
      </c>
      <c r="M149" s="597">
        <v>100</v>
      </c>
      <c r="N149" s="597">
        <v>0</v>
      </c>
      <c r="O149" s="675">
        <v>16</v>
      </c>
      <c r="P149" s="676">
        <v>1602</v>
      </c>
      <c r="Q149" s="702" t="s">
        <v>627</v>
      </c>
      <c r="Z149" s="308"/>
    </row>
    <row r="150" spans="1:26" s="9" customFormat="1" ht="48" customHeight="1" thickTop="1" x14ac:dyDescent="0.25">
      <c r="A150" s="801" t="s">
        <v>81</v>
      </c>
      <c r="B150" s="796" t="s">
        <v>85</v>
      </c>
      <c r="C150" s="777" t="s">
        <v>86</v>
      </c>
      <c r="D150" s="193">
        <v>1290</v>
      </c>
      <c r="E150" s="677" t="s">
        <v>180</v>
      </c>
      <c r="F150" s="678" t="s">
        <v>188</v>
      </c>
      <c r="G150" s="679">
        <v>492495.81</v>
      </c>
      <c r="H150" s="679">
        <v>1005550</v>
      </c>
      <c r="I150" s="679">
        <v>896700</v>
      </c>
      <c r="J150" s="679">
        <v>336454.91</v>
      </c>
      <c r="K150" s="680" t="s">
        <v>806</v>
      </c>
      <c r="L150" s="681">
        <v>4</v>
      </c>
      <c r="M150" s="681">
        <v>4</v>
      </c>
      <c r="N150" s="681">
        <v>2</v>
      </c>
      <c r="O150" s="682">
        <v>16</v>
      </c>
      <c r="P150" s="683">
        <v>1602</v>
      </c>
      <c r="Q150" s="393" t="s">
        <v>627</v>
      </c>
      <c r="Z150" s="308"/>
    </row>
    <row r="151" spans="1:26" s="9" customFormat="1" ht="38.25" x14ac:dyDescent="0.25">
      <c r="A151" s="802"/>
      <c r="B151" s="794"/>
      <c r="C151" s="751"/>
      <c r="D151" s="194">
        <v>1290</v>
      </c>
      <c r="E151" s="19" t="s">
        <v>181</v>
      </c>
      <c r="F151" s="47" t="s">
        <v>189</v>
      </c>
      <c r="G151" s="1">
        <v>39983.33</v>
      </c>
      <c r="H151" s="1">
        <v>41500</v>
      </c>
      <c r="I151" s="1">
        <v>41500</v>
      </c>
      <c r="J151" s="1">
        <v>0</v>
      </c>
      <c r="K151" s="599" t="s">
        <v>807</v>
      </c>
      <c r="L151" s="594">
        <v>100</v>
      </c>
      <c r="M151" s="594">
        <v>100</v>
      </c>
      <c r="N151" s="594">
        <v>0</v>
      </c>
      <c r="O151" s="373">
        <v>16</v>
      </c>
      <c r="P151" s="374">
        <v>1602</v>
      </c>
      <c r="Q151" s="301" t="s">
        <v>627</v>
      </c>
      <c r="Z151" s="308"/>
    </row>
    <row r="152" spans="1:26" s="432" customFormat="1" ht="38.25" x14ac:dyDescent="0.25">
      <c r="A152" s="802"/>
      <c r="B152" s="794"/>
      <c r="C152" s="751"/>
      <c r="D152" s="441">
        <v>1290</v>
      </c>
      <c r="E152" s="494" t="s">
        <v>711</v>
      </c>
      <c r="F152" s="66" t="s">
        <v>712</v>
      </c>
      <c r="G152" s="110">
        <v>0</v>
      </c>
      <c r="H152" s="110">
        <v>3000000</v>
      </c>
      <c r="I152" s="110">
        <v>4680000</v>
      </c>
      <c r="J152" s="110">
        <v>0</v>
      </c>
      <c r="K152" s="599" t="s">
        <v>808</v>
      </c>
      <c r="L152" s="637">
        <v>0</v>
      </c>
      <c r="M152" s="638">
        <v>0.61</v>
      </c>
      <c r="N152" s="638">
        <v>0</v>
      </c>
      <c r="O152" s="495">
        <v>16</v>
      </c>
      <c r="P152" s="496">
        <v>1602</v>
      </c>
      <c r="Q152" s="443" t="s">
        <v>627</v>
      </c>
    </row>
    <row r="153" spans="1:26" s="9" customFormat="1" ht="38.25" x14ac:dyDescent="0.25">
      <c r="A153" s="802"/>
      <c r="B153" s="794"/>
      <c r="C153" s="751"/>
      <c r="D153" s="194">
        <v>1290</v>
      </c>
      <c r="E153" s="19" t="s">
        <v>182</v>
      </c>
      <c r="F153" s="47" t="s">
        <v>190</v>
      </c>
      <c r="G153" s="1">
        <v>100000</v>
      </c>
      <c r="H153" s="1">
        <v>146875</v>
      </c>
      <c r="I153" s="1">
        <v>2000000</v>
      </c>
      <c r="J153" s="1">
        <v>0</v>
      </c>
      <c r="K153" s="599" t="s">
        <v>809</v>
      </c>
      <c r="L153" s="594">
        <v>0</v>
      </c>
      <c r="M153" s="594">
        <v>1</v>
      </c>
      <c r="N153" s="594">
        <v>0</v>
      </c>
      <c r="O153" s="373">
        <v>16</v>
      </c>
      <c r="P153" s="374">
        <v>1602</v>
      </c>
      <c r="Q153" s="301" t="s">
        <v>627</v>
      </c>
      <c r="Z153" s="308"/>
    </row>
    <row r="154" spans="1:26" s="9" customFormat="1" ht="25.5" x14ac:dyDescent="0.25">
      <c r="A154" s="802"/>
      <c r="B154" s="794"/>
      <c r="C154" s="751"/>
      <c r="D154" s="466">
        <v>1290</v>
      </c>
      <c r="E154" s="141" t="s">
        <v>753</v>
      </c>
      <c r="F154" s="65" t="s">
        <v>754</v>
      </c>
      <c r="G154" s="58">
        <v>0</v>
      </c>
      <c r="H154" s="58">
        <v>0</v>
      </c>
      <c r="I154" s="58">
        <v>625000</v>
      </c>
      <c r="J154" s="58">
        <v>0</v>
      </c>
      <c r="K154" s="639" t="s">
        <v>865</v>
      </c>
      <c r="L154" s="624">
        <v>0</v>
      </c>
      <c r="M154" s="624">
        <v>23</v>
      </c>
      <c r="N154" s="624">
        <v>0</v>
      </c>
      <c r="O154" s="518">
        <v>16</v>
      </c>
      <c r="P154" s="519">
        <v>1602</v>
      </c>
      <c r="Q154" s="301"/>
      <c r="R154" s="93" t="s">
        <v>847</v>
      </c>
      <c r="S154" s="93"/>
      <c r="Z154" s="308"/>
    </row>
    <row r="155" spans="1:26" s="9" customFormat="1" ht="25.5" customHeight="1" x14ac:dyDescent="0.25">
      <c r="A155" s="802"/>
      <c r="B155" s="794"/>
      <c r="C155" s="751"/>
      <c r="D155" s="466">
        <v>1320</v>
      </c>
      <c r="E155" s="30">
        <v>1320</v>
      </c>
      <c r="F155" s="118" t="s">
        <v>135</v>
      </c>
      <c r="G155" s="70">
        <f>SUM(G156:G158)</f>
        <v>17141385.710000001</v>
      </c>
      <c r="H155" s="70">
        <f t="shared" ref="H155:J155" si="18">SUM(H156:H158)</f>
        <v>14351328</v>
      </c>
      <c r="I155" s="70">
        <f t="shared" si="18"/>
        <v>23907828</v>
      </c>
      <c r="J155" s="70">
        <f t="shared" si="18"/>
        <v>1648128.82</v>
      </c>
      <c r="K155" s="31"/>
      <c r="L155" s="557"/>
      <c r="M155" s="557"/>
      <c r="N155" s="557"/>
      <c r="O155" s="377">
        <v>16</v>
      </c>
      <c r="P155" s="378">
        <v>1602</v>
      </c>
      <c r="Q155" s="301"/>
      <c r="Z155" s="308"/>
    </row>
    <row r="156" spans="1:26" s="9" customFormat="1" ht="42" customHeight="1" x14ac:dyDescent="0.25">
      <c r="A156" s="802"/>
      <c r="B156" s="794"/>
      <c r="C156" s="751"/>
      <c r="D156" s="194">
        <v>1320</v>
      </c>
      <c r="E156" s="46" t="s">
        <v>136</v>
      </c>
      <c r="F156" s="47" t="s">
        <v>137</v>
      </c>
      <c r="G156" s="68">
        <v>13103255.380000001</v>
      </c>
      <c r="H156" s="68">
        <v>12050323</v>
      </c>
      <c r="I156" s="1">
        <v>20644070</v>
      </c>
      <c r="J156" s="1">
        <v>754012.5</v>
      </c>
      <c r="K156" s="599" t="s">
        <v>810</v>
      </c>
      <c r="L156" s="594">
        <v>99</v>
      </c>
      <c r="M156" s="594">
        <v>100</v>
      </c>
      <c r="N156" s="594">
        <v>3.65</v>
      </c>
      <c r="O156" s="373">
        <v>16</v>
      </c>
      <c r="P156" s="374">
        <v>1602</v>
      </c>
      <c r="Q156" s="301" t="s">
        <v>627</v>
      </c>
      <c r="Z156" s="308"/>
    </row>
    <row r="157" spans="1:26" s="9" customFormat="1" ht="38.25" x14ac:dyDescent="0.25">
      <c r="A157" s="802"/>
      <c r="B157" s="794"/>
      <c r="C157" s="751"/>
      <c r="D157" s="707">
        <v>1320</v>
      </c>
      <c r="E157" s="149" t="s">
        <v>191</v>
      </c>
      <c r="F157" s="150" t="s">
        <v>192</v>
      </c>
      <c r="G157" s="115">
        <v>628802.21</v>
      </c>
      <c r="H157" s="115">
        <v>598968</v>
      </c>
      <c r="I157" s="1">
        <v>680000</v>
      </c>
      <c r="J157" s="1">
        <v>167848.9</v>
      </c>
      <c r="K157" s="599" t="s">
        <v>810</v>
      </c>
      <c r="L157" s="594">
        <v>99</v>
      </c>
      <c r="M157" s="594">
        <v>100</v>
      </c>
      <c r="N157" s="594">
        <v>24.68</v>
      </c>
      <c r="O157" s="379">
        <v>16</v>
      </c>
      <c r="P157" s="514">
        <v>1602</v>
      </c>
      <c r="Q157" s="301" t="s">
        <v>627</v>
      </c>
      <c r="Z157" s="308"/>
    </row>
    <row r="158" spans="1:26" s="9" customFormat="1" ht="42" customHeight="1" thickBot="1" x14ac:dyDescent="0.3">
      <c r="A158" s="802"/>
      <c r="B158" s="794"/>
      <c r="C158" s="754"/>
      <c r="D158" s="196">
        <v>1320</v>
      </c>
      <c r="E158" s="189" t="s">
        <v>193</v>
      </c>
      <c r="F158" s="190" t="s">
        <v>194</v>
      </c>
      <c r="G158" s="684">
        <v>3409328.12</v>
      </c>
      <c r="H158" s="684">
        <v>1702037</v>
      </c>
      <c r="I158" s="165">
        <v>2583758</v>
      </c>
      <c r="J158" s="165">
        <v>726267.42</v>
      </c>
      <c r="K158" s="614" t="s">
        <v>810</v>
      </c>
      <c r="L158" s="597">
        <v>99</v>
      </c>
      <c r="M158" s="597">
        <v>100</v>
      </c>
      <c r="N158" s="597">
        <v>28.11</v>
      </c>
      <c r="O158" s="675">
        <v>16</v>
      </c>
      <c r="P158" s="676">
        <v>1602</v>
      </c>
      <c r="Q158" s="702" t="s">
        <v>627</v>
      </c>
      <c r="Z158" s="308"/>
    </row>
    <row r="159" spans="1:26" s="9" customFormat="1" ht="29.25" customHeight="1" thickTop="1" x14ac:dyDescent="0.25">
      <c r="A159" s="802"/>
      <c r="B159" s="794"/>
      <c r="C159" s="777" t="s">
        <v>87</v>
      </c>
      <c r="D159" s="486">
        <v>1301</v>
      </c>
      <c r="E159" s="30">
        <v>1301</v>
      </c>
      <c r="F159" s="118" t="s">
        <v>202</v>
      </c>
      <c r="G159" s="353">
        <f>SUM(G160:G162)</f>
        <v>594848.25</v>
      </c>
      <c r="H159" s="353">
        <f t="shared" ref="H159:J159" si="19">SUM(H160:H162)</f>
        <v>616000</v>
      </c>
      <c r="I159" s="353">
        <f t="shared" si="19"/>
        <v>636000</v>
      </c>
      <c r="J159" s="353">
        <f t="shared" si="19"/>
        <v>306026.61</v>
      </c>
      <c r="K159" s="31"/>
      <c r="L159" s="557"/>
      <c r="M159" s="557"/>
      <c r="N159" s="557"/>
      <c r="O159" s="344">
        <v>16</v>
      </c>
      <c r="P159" s="329">
        <v>1603</v>
      </c>
      <c r="Q159" s="301"/>
      <c r="Z159" s="308"/>
    </row>
    <row r="160" spans="1:26" s="9" customFormat="1" ht="25.5" x14ac:dyDescent="0.25">
      <c r="A160" s="802"/>
      <c r="B160" s="794"/>
      <c r="C160" s="751"/>
      <c r="D160" s="199">
        <v>1301</v>
      </c>
      <c r="E160" s="46" t="s">
        <v>203</v>
      </c>
      <c r="F160" s="47" t="s">
        <v>206</v>
      </c>
      <c r="G160" s="352">
        <v>450000</v>
      </c>
      <c r="H160" s="352">
        <v>450000</v>
      </c>
      <c r="I160" s="505">
        <v>450000</v>
      </c>
      <c r="J160" s="505">
        <v>225000</v>
      </c>
      <c r="K160" s="599" t="s">
        <v>811</v>
      </c>
      <c r="L160" s="636">
        <v>450000</v>
      </c>
      <c r="M160" s="636">
        <v>450000</v>
      </c>
      <c r="N160" s="636">
        <v>225000</v>
      </c>
      <c r="O160" s="335">
        <v>16</v>
      </c>
      <c r="P160" s="319">
        <v>1603</v>
      </c>
      <c r="Q160" s="301"/>
      <c r="Z160" s="308"/>
    </row>
    <row r="161" spans="1:26" s="9" customFormat="1" ht="25.5" x14ac:dyDescent="0.25">
      <c r="A161" s="802"/>
      <c r="B161" s="794"/>
      <c r="C161" s="751"/>
      <c r="D161" s="466">
        <v>1301</v>
      </c>
      <c r="E161" s="221" t="s">
        <v>204</v>
      </c>
      <c r="F161" s="119" t="s">
        <v>207</v>
      </c>
      <c r="G161" s="355">
        <v>921.61</v>
      </c>
      <c r="H161" s="355">
        <v>16000</v>
      </c>
      <c r="I161" s="505">
        <v>16000</v>
      </c>
      <c r="J161" s="505">
        <v>0</v>
      </c>
      <c r="K161" s="599" t="s">
        <v>812</v>
      </c>
      <c r="L161" s="594">
        <v>5</v>
      </c>
      <c r="M161" s="594">
        <v>5</v>
      </c>
      <c r="N161" s="594">
        <v>5</v>
      </c>
      <c r="O161" s="345">
        <v>16</v>
      </c>
      <c r="P161" s="330">
        <v>1603</v>
      </c>
      <c r="Q161" s="301"/>
      <c r="Z161" s="308"/>
    </row>
    <row r="162" spans="1:26" s="9" customFormat="1" ht="25.5" x14ac:dyDescent="0.25">
      <c r="A162" s="802"/>
      <c r="B162" s="794"/>
      <c r="C162" s="751"/>
      <c r="D162" s="194">
        <v>1301</v>
      </c>
      <c r="E162" s="19" t="s">
        <v>205</v>
      </c>
      <c r="F162" s="47" t="s">
        <v>208</v>
      </c>
      <c r="G162" s="352">
        <v>143926.64000000001</v>
      </c>
      <c r="H162" s="352">
        <v>150000</v>
      </c>
      <c r="I162" s="505">
        <v>170000</v>
      </c>
      <c r="J162" s="505">
        <v>81026.61</v>
      </c>
      <c r="K162" s="599" t="s">
        <v>813</v>
      </c>
      <c r="L162" s="594">
        <v>16</v>
      </c>
      <c r="M162" s="594">
        <v>16</v>
      </c>
      <c r="N162" s="594">
        <v>16</v>
      </c>
      <c r="O162" s="335">
        <v>16</v>
      </c>
      <c r="P162" s="319">
        <v>1603</v>
      </c>
      <c r="Q162" s="301"/>
      <c r="Z162" s="308"/>
    </row>
    <row r="163" spans="1:26" s="9" customFormat="1" ht="27" customHeight="1" x14ac:dyDescent="0.25">
      <c r="A163" s="802"/>
      <c r="B163" s="794"/>
      <c r="C163" s="751"/>
      <c r="D163" s="194"/>
      <c r="E163" s="19"/>
      <c r="F163" s="47"/>
      <c r="G163" s="352"/>
      <c r="H163" s="352"/>
      <c r="I163" s="505"/>
      <c r="J163" s="505"/>
      <c r="K163" s="599"/>
      <c r="L163" s="594"/>
      <c r="M163" s="594"/>
      <c r="N163" s="594"/>
      <c r="O163" s="335"/>
      <c r="P163" s="319"/>
      <c r="Q163" s="301"/>
      <c r="Z163" s="308"/>
    </row>
    <row r="164" spans="1:26" s="9" customFormat="1" ht="25.5" customHeight="1" x14ac:dyDescent="0.25">
      <c r="A164" s="802"/>
      <c r="B164" s="794"/>
      <c r="C164" s="751"/>
      <c r="D164" s="194">
        <v>1302</v>
      </c>
      <c r="E164" s="42">
        <v>1302</v>
      </c>
      <c r="F164" s="49" t="s">
        <v>209</v>
      </c>
      <c r="G164" s="317">
        <f>SUM(G165:G168)</f>
        <v>1165816.73</v>
      </c>
      <c r="H164" s="317">
        <f t="shared" ref="H164:J164" si="20">SUM(H165:H168)</f>
        <v>1527950</v>
      </c>
      <c r="I164" s="317">
        <f t="shared" si="20"/>
        <v>1316750</v>
      </c>
      <c r="J164" s="317">
        <f t="shared" si="20"/>
        <v>814450</v>
      </c>
      <c r="K164" s="32"/>
      <c r="L164" s="564"/>
      <c r="M164" s="564"/>
      <c r="N164" s="564"/>
      <c r="O164" s="342">
        <v>16</v>
      </c>
      <c r="P164" s="327">
        <v>1603</v>
      </c>
      <c r="Q164" s="301"/>
      <c r="Z164" s="308"/>
    </row>
    <row r="165" spans="1:26" s="9" customFormat="1" ht="36" customHeight="1" x14ac:dyDescent="0.25">
      <c r="A165" s="802"/>
      <c r="B165" s="794"/>
      <c r="C165" s="751"/>
      <c r="D165" s="466">
        <v>1302</v>
      </c>
      <c r="E165" s="221" t="s">
        <v>210</v>
      </c>
      <c r="F165" s="119" t="s">
        <v>214</v>
      </c>
      <c r="G165" s="355">
        <v>589750</v>
      </c>
      <c r="H165" s="355">
        <v>747050</v>
      </c>
      <c r="I165" s="505">
        <v>589750</v>
      </c>
      <c r="J165" s="505">
        <v>357400</v>
      </c>
      <c r="K165" s="599" t="s">
        <v>814</v>
      </c>
      <c r="L165" s="594">
        <v>262</v>
      </c>
      <c r="M165" s="594">
        <v>267</v>
      </c>
      <c r="N165" s="594">
        <v>162</v>
      </c>
      <c r="O165" s="345">
        <v>16</v>
      </c>
      <c r="P165" s="330">
        <v>1603</v>
      </c>
      <c r="Q165" s="301" t="s">
        <v>628</v>
      </c>
      <c r="Z165" s="308"/>
    </row>
    <row r="166" spans="1:26" s="9" customFormat="1" ht="25.5" x14ac:dyDescent="0.25">
      <c r="A166" s="802"/>
      <c r="B166" s="794"/>
      <c r="C166" s="751"/>
      <c r="D166" s="466">
        <v>1302</v>
      </c>
      <c r="E166" s="221" t="s">
        <v>211</v>
      </c>
      <c r="F166" s="119" t="s">
        <v>215</v>
      </c>
      <c r="G166" s="355">
        <v>400000</v>
      </c>
      <c r="H166" s="355">
        <v>400000</v>
      </c>
      <c r="I166" s="505">
        <v>400000</v>
      </c>
      <c r="J166" s="505">
        <v>378000</v>
      </c>
      <c r="K166" s="599" t="s">
        <v>815</v>
      </c>
      <c r="L166" s="594">
        <v>81</v>
      </c>
      <c r="M166" s="594">
        <v>80</v>
      </c>
      <c r="N166" s="594">
        <v>68</v>
      </c>
      <c r="O166" s="345">
        <v>16</v>
      </c>
      <c r="P166" s="330">
        <v>1603</v>
      </c>
      <c r="Q166" s="301"/>
      <c r="Z166" s="308"/>
    </row>
    <row r="167" spans="1:26" s="9" customFormat="1" ht="51" x14ac:dyDescent="0.25">
      <c r="A167" s="802"/>
      <c r="B167" s="794"/>
      <c r="C167" s="751"/>
      <c r="D167" s="194">
        <v>1302</v>
      </c>
      <c r="E167" s="142" t="s">
        <v>212</v>
      </c>
      <c r="F167" s="143" t="s">
        <v>216</v>
      </c>
      <c r="G167" s="359">
        <v>176066.73</v>
      </c>
      <c r="H167" s="359">
        <v>360900</v>
      </c>
      <c r="I167" s="505">
        <v>307000</v>
      </c>
      <c r="J167" s="505">
        <v>79050</v>
      </c>
      <c r="K167" s="599" t="s">
        <v>816</v>
      </c>
      <c r="L167" s="594">
        <v>50</v>
      </c>
      <c r="M167" s="594">
        <v>50</v>
      </c>
      <c r="N167" s="594">
        <v>10</v>
      </c>
      <c r="O167" s="335">
        <v>16</v>
      </c>
      <c r="P167" s="319">
        <v>1603</v>
      </c>
      <c r="Q167" s="301"/>
      <c r="Z167" s="308"/>
    </row>
    <row r="168" spans="1:26" s="9" customFormat="1" ht="25.5" x14ac:dyDescent="0.25">
      <c r="A168" s="802"/>
      <c r="B168" s="794"/>
      <c r="C168" s="751"/>
      <c r="D168" s="194">
        <v>1302</v>
      </c>
      <c r="E168" s="142" t="s">
        <v>213</v>
      </c>
      <c r="F168" s="143" t="s">
        <v>217</v>
      </c>
      <c r="G168" s="359">
        <v>0</v>
      </c>
      <c r="H168" s="359">
        <v>20000</v>
      </c>
      <c r="I168" s="505">
        <v>20000</v>
      </c>
      <c r="J168" s="505">
        <v>0</v>
      </c>
      <c r="K168" s="599" t="s">
        <v>817</v>
      </c>
      <c r="L168" s="594">
        <v>1</v>
      </c>
      <c r="M168" s="594">
        <v>1</v>
      </c>
      <c r="N168" s="594">
        <v>0</v>
      </c>
      <c r="O168" s="335">
        <v>16</v>
      </c>
      <c r="P168" s="319">
        <v>1603</v>
      </c>
      <c r="Q168" s="301"/>
      <c r="Z168" s="308"/>
    </row>
    <row r="169" spans="1:26" s="9" customFormat="1" ht="19.5" customHeight="1" x14ac:dyDescent="0.25">
      <c r="A169" s="802"/>
      <c r="B169" s="794"/>
      <c r="C169" s="751"/>
      <c r="D169" s="194"/>
      <c r="E169" s="142"/>
      <c r="F169" s="143"/>
      <c r="G169" s="359"/>
      <c r="H169" s="359"/>
      <c r="I169" s="505"/>
      <c r="J169" s="505"/>
      <c r="K169" s="599"/>
      <c r="L169" s="594"/>
      <c r="M169" s="594"/>
      <c r="N169" s="594"/>
      <c r="O169" s="335"/>
      <c r="P169" s="319"/>
      <c r="Q169" s="301"/>
      <c r="Z169" s="308"/>
    </row>
    <row r="170" spans="1:26" s="9" customFormat="1" ht="25.5" x14ac:dyDescent="0.25">
      <c r="A170" s="802"/>
      <c r="B170" s="794"/>
      <c r="C170" s="751"/>
      <c r="D170" s="194">
        <v>1310</v>
      </c>
      <c r="E170" s="42">
        <v>1310</v>
      </c>
      <c r="F170" s="49" t="s">
        <v>220</v>
      </c>
      <c r="G170" s="317">
        <f>G171</f>
        <v>950950</v>
      </c>
      <c r="H170" s="317">
        <f t="shared" ref="H170:J170" si="21">H171</f>
        <v>1061550</v>
      </c>
      <c r="I170" s="317">
        <f t="shared" si="21"/>
        <v>1061550</v>
      </c>
      <c r="J170" s="317">
        <f t="shared" si="21"/>
        <v>0</v>
      </c>
      <c r="K170" s="32"/>
      <c r="L170" s="559"/>
      <c r="M170" s="559"/>
      <c r="N170" s="559"/>
      <c r="O170" s="342">
        <v>16</v>
      </c>
      <c r="P170" s="327">
        <v>1603</v>
      </c>
      <c r="Q170" s="301"/>
      <c r="Z170" s="308"/>
    </row>
    <row r="171" spans="1:26" s="9" customFormat="1" ht="25.5" x14ac:dyDescent="0.25">
      <c r="A171" s="802"/>
      <c r="B171" s="794"/>
      <c r="C171" s="751"/>
      <c r="D171" s="466">
        <v>1310</v>
      </c>
      <c r="E171" s="221" t="s">
        <v>218</v>
      </c>
      <c r="F171" s="119" t="s">
        <v>219</v>
      </c>
      <c r="G171" s="360">
        <v>950950</v>
      </c>
      <c r="H171" s="360">
        <v>1061550</v>
      </c>
      <c r="I171" s="505">
        <v>1061550</v>
      </c>
      <c r="J171" s="505">
        <v>0</v>
      </c>
      <c r="K171" s="599" t="s">
        <v>818</v>
      </c>
      <c r="L171" s="636">
        <v>1011</v>
      </c>
      <c r="M171" s="636">
        <v>1011</v>
      </c>
      <c r="N171" s="636">
        <v>0</v>
      </c>
      <c r="O171" s="345">
        <v>16</v>
      </c>
      <c r="P171" s="330">
        <v>1603</v>
      </c>
      <c r="Q171" s="301"/>
      <c r="Z171" s="308"/>
    </row>
    <row r="172" spans="1:26" s="9" customFormat="1" ht="21.75" customHeight="1" x14ac:dyDescent="0.25">
      <c r="A172" s="802"/>
      <c r="B172" s="794"/>
      <c r="C172" s="751"/>
      <c r="D172" s="466"/>
      <c r="E172" s="221"/>
      <c r="F172" s="119"/>
      <c r="G172" s="360"/>
      <c r="H172" s="360"/>
      <c r="I172" s="507"/>
      <c r="J172" s="507"/>
      <c r="K172" s="632"/>
      <c r="L172" s="631"/>
      <c r="M172" s="631"/>
      <c r="N172" s="631"/>
      <c r="O172" s="345"/>
      <c r="P172" s="330"/>
      <c r="Q172" s="301"/>
      <c r="Z172" s="308"/>
    </row>
    <row r="173" spans="1:26" s="9" customFormat="1" ht="31.5" customHeight="1" x14ac:dyDescent="0.25">
      <c r="A173" s="807"/>
      <c r="B173" s="794" t="s">
        <v>85</v>
      </c>
      <c r="C173" s="751" t="s">
        <v>877</v>
      </c>
      <c r="D173" s="466">
        <v>1330</v>
      </c>
      <c r="E173" s="30">
        <v>1330</v>
      </c>
      <c r="F173" s="118" t="s">
        <v>221</v>
      </c>
      <c r="G173" s="361">
        <f>G174</f>
        <v>2420654</v>
      </c>
      <c r="H173" s="361">
        <f t="shared" ref="H173:J173" si="22">H174</f>
        <v>2631274</v>
      </c>
      <c r="I173" s="361">
        <f t="shared" si="22"/>
        <v>2631274</v>
      </c>
      <c r="J173" s="361">
        <f t="shared" si="22"/>
        <v>1309916.57</v>
      </c>
      <c r="K173" s="31"/>
      <c r="L173" s="553"/>
      <c r="M173" s="553"/>
      <c r="N173" s="553"/>
      <c r="O173" s="344">
        <v>16</v>
      </c>
      <c r="P173" s="329">
        <v>1603</v>
      </c>
      <c r="Q173" s="301"/>
      <c r="Z173" s="308"/>
    </row>
    <row r="174" spans="1:26" s="9" customFormat="1" ht="23.25" customHeight="1" x14ac:dyDescent="0.25">
      <c r="A174" s="807"/>
      <c r="B174" s="794"/>
      <c r="C174" s="751"/>
      <c r="D174" s="466">
        <v>1330</v>
      </c>
      <c r="E174" s="221" t="s">
        <v>222</v>
      </c>
      <c r="F174" s="119" t="s">
        <v>223</v>
      </c>
      <c r="G174" s="360">
        <v>2420654</v>
      </c>
      <c r="H174" s="360">
        <v>2631274</v>
      </c>
      <c r="I174" s="505">
        <v>2631274</v>
      </c>
      <c r="J174" s="505">
        <v>1309916.57</v>
      </c>
      <c r="K174" s="599" t="s">
        <v>819</v>
      </c>
      <c r="L174" s="594">
        <v>98</v>
      </c>
      <c r="M174" s="594">
        <v>98</v>
      </c>
      <c r="N174" s="594">
        <v>96</v>
      </c>
      <c r="O174" s="345">
        <v>16</v>
      </c>
      <c r="P174" s="330">
        <v>1603</v>
      </c>
      <c r="Q174" s="301"/>
      <c r="Z174" s="308"/>
    </row>
    <row r="175" spans="1:26" s="9" customFormat="1" ht="23.25" customHeight="1" x14ac:dyDescent="0.25">
      <c r="A175" s="807"/>
      <c r="B175" s="794"/>
      <c r="C175" s="751"/>
      <c r="D175" s="466"/>
      <c r="E175" s="221"/>
      <c r="F175" s="119"/>
      <c r="G175" s="360"/>
      <c r="H175" s="360"/>
      <c r="I175" s="507"/>
      <c r="J175" s="507"/>
      <c r="K175" s="632"/>
      <c r="L175" s="610"/>
      <c r="M175" s="610"/>
      <c r="N175" s="610"/>
      <c r="O175" s="345"/>
      <c r="P175" s="330"/>
      <c r="Q175" s="301"/>
      <c r="Z175" s="308"/>
    </row>
    <row r="176" spans="1:26" s="9" customFormat="1" ht="25.5" x14ac:dyDescent="0.25">
      <c r="A176" s="807"/>
      <c r="B176" s="794"/>
      <c r="C176" s="751"/>
      <c r="D176" s="466">
        <v>1340</v>
      </c>
      <c r="E176" s="30">
        <v>1340</v>
      </c>
      <c r="F176" s="118" t="s">
        <v>224</v>
      </c>
      <c r="G176" s="361">
        <f>G177+G178</f>
        <v>5253087.8100000005</v>
      </c>
      <c r="H176" s="361">
        <f t="shared" ref="H176:J176" si="23">H177+H178</f>
        <v>4480766</v>
      </c>
      <c r="I176" s="361">
        <f>I177+I178</f>
        <v>4490766</v>
      </c>
      <c r="J176" s="361">
        <f t="shared" si="23"/>
        <v>1968477.5</v>
      </c>
      <c r="K176" s="31"/>
      <c r="L176" s="553"/>
      <c r="M176" s="553"/>
      <c r="N176" s="553"/>
      <c r="O176" s="344">
        <v>16</v>
      </c>
      <c r="P176" s="329">
        <v>1603</v>
      </c>
      <c r="Q176" s="301"/>
      <c r="Z176" s="308"/>
    </row>
    <row r="177" spans="1:26" s="9" customFormat="1" ht="38.25" x14ac:dyDescent="0.25">
      <c r="A177" s="807"/>
      <c r="B177" s="794"/>
      <c r="C177" s="751"/>
      <c r="D177" s="466">
        <v>1340</v>
      </c>
      <c r="E177" s="43" t="s">
        <v>225</v>
      </c>
      <c r="F177" s="65" t="s">
        <v>223</v>
      </c>
      <c r="G177" s="360">
        <v>4114514.75</v>
      </c>
      <c r="H177" s="360">
        <v>4150766</v>
      </c>
      <c r="I177" s="505">
        <v>4240766</v>
      </c>
      <c r="J177" s="505">
        <v>1933065</v>
      </c>
      <c r="K177" s="599" t="s">
        <v>820</v>
      </c>
      <c r="L177" s="609">
        <v>0.99</v>
      </c>
      <c r="M177" s="609">
        <v>1</v>
      </c>
      <c r="N177" s="609">
        <v>0.45829999999999999</v>
      </c>
      <c r="O177" s="346">
        <v>16</v>
      </c>
      <c r="P177" s="331">
        <v>1603</v>
      </c>
      <c r="Q177" s="301" t="s">
        <v>628</v>
      </c>
      <c r="Z177" s="308"/>
    </row>
    <row r="178" spans="1:26" s="9" customFormat="1" ht="24.75" customHeight="1" thickBot="1" x14ac:dyDescent="0.3">
      <c r="A178" s="808"/>
      <c r="B178" s="795"/>
      <c r="C178" s="754"/>
      <c r="D178" s="196">
        <v>1340</v>
      </c>
      <c r="E178" s="163" t="s">
        <v>226</v>
      </c>
      <c r="F178" s="190" t="s">
        <v>227</v>
      </c>
      <c r="G178" s="685">
        <v>1138573.06</v>
      </c>
      <c r="H178" s="685">
        <v>330000</v>
      </c>
      <c r="I178" s="506">
        <v>250000</v>
      </c>
      <c r="J178" s="506">
        <v>35412.5</v>
      </c>
      <c r="K178" s="614" t="s">
        <v>821</v>
      </c>
      <c r="L178" s="686">
        <v>0.99</v>
      </c>
      <c r="M178" s="686">
        <v>1</v>
      </c>
      <c r="N178" s="686">
        <v>0.14169999999999999</v>
      </c>
      <c r="O178" s="349">
        <v>16</v>
      </c>
      <c r="P178" s="333">
        <v>1603</v>
      </c>
      <c r="Q178" s="302" t="s">
        <v>628</v>
      </c>
      <c r="Z178" s="308"/>
    </row>
    <row r="179" spans="1:26" s="9" customFormat="1" ht="15" customHeight="1" thickTop="1" x14ac:dyDescent="0.25">
      <c r="A179" s="801" t="s">
        <v>81</v>
      </c>
      <c r="B179" s="794" t="s">
        <v>88</v>
      </c>
      <c r="C179" s="751" t="s">
        <v>89</v>
      </c>
      <c r="D179" s="466"/>
      <c r="E179" s="117"/>
      <c r="F179" s="118"/>
      <c r="G179" s="70"/>
      <c r="H179" s="70"/>
      <c r="I179" s="70"/>
      <c r="J179" s="70"/>
      <c r="K179" s="31"/>
      <c r="L179" s="557"/>
      <c r="M179" s="557"/>
      <c r="N179" s="557"/>
      <c r="O179" s="39"/>
      <c r="P179" s="40"/>
      <c r="Q179" s="301"/>
      <c r="Z179" s="308"/>
    </row>
    <row r="180" spans="1:26" s="9" customFormat="1" x14ac:dyDescent="0.25">
      <c r="A180" s="802"/>
      <c r="B180" s="794"/>
      <c r="C180" s="751"/>
      <c r="D180" s="194"/>
      <c r="E180" s="19"/>
      <c r="F180" s="66"/>
      <c r="G180" s="113"/>
      <c r="H180" s="113"/>
      <c r="I180" s="1"/>
      <c r="J180" s="1"/>
      <c r="K180" s="599"/>
      <c r="L180" s="594"/>
      <c r="M180" s="594"/>
      <c r="N180" s="594"/>
      <c r="O180" s="21"/>
      <c r="P180" s="22"/>
      <c r="Q180" s="301"/>
      <c r="Z180" s="308"/>
    </row>
    <row r="181" spans="1:26" s="9" customFormat="1" x14ac:dyDescent="0.25">
      <c r="A181" s="802"/>
      <c r="B181" s="794"/>
      <c r="C181" s="751"/>
      <c r="D181" s="194"/>
      <c r="E181" s="19"/>
      <c r="F181" s="66"/>
      <c r="G181" s="113"/>
      <c r="H181" s="113"/>
      <c r="I181" s="1"/>
      <c r="J181" s="1"/>
      <c r="K181" s="599"/>
      <c r="L181" s="594"/>
      <c r="M181" s="594"/>
      <c r="N181" s="594"/>
      <c r="O181" s="21"/>
      <c r="P181" s="22"/>
      <c r="Q181" s="301"/>
      <c r="Z181" s="308"/>
    </row>
    <row r="182" spans="1:26" s="9" customFormat="1" x14ac:dyDescent="0.25">
      <c r="A182" s="802"/>
      <c r="B182" s="794"/>
      <c r="C182" s="751"/>
      <c r="D182" s="194"/>
      <c r="E182" s="211"/>
      <c r="F182" s="203"/>
      <c r="G182" s="213"/>
      <c r="H182" s="213"/>
      <c r="I182" s="1"/>
      <c r="J182" s="1"/>
      <c r="K182" s="599"/>
      <c r="L182" s="594"/>
      <c r="M182" s="594"/>
      <c r="N182" s="594"/>
      <c r="O182" s="21"/>
      <c r="P182" s="22"/>
      <c r="Q182" s="301"/>
      <c r="Z182" s="308"/>
    </row>
    <row r="183" spans="1:26" s="9" customFormat="1" x14ac:dyDescent="0.25">
      <c r="A183" s="802"/>
      <c r="B183" s="794"/>
      <c r="C183" s="751"/>
      <c r="D183" s="194"/>
      <c r="E183" s="211"/>
      <c r="F183" s="203"/>
      <c r="G183" s="213"/>
      <c r="H183" s="213"/>
      <c r="I183" s="1"/>
      <c r="J183" s="1"/>
      <c r="K183" s="599"/>
      <c r="L183" s="594"/>
      <c r="M183" s="594"/>
      <c r="N183" s="594"/>
      <c r="O183" s="21"/>
      <c r="P183" s="22"/>
      <c r="Q183" s="301"/>
      <c r="Z183" s="308"/>
    </row>
    <row r="184" spans="1:26" s="9" customFormat="1" x14ac:dyDescent="0.25">
      <c r="A184" s="802"/>
      <c r="B184" s="794"/>
      <c r="C184" s="751"/>
      <c r="D184" s="194"/>
      <c r="E184" s="211"/>
      <c r="F184" s="203"/>
      <c r="G184" s="213"/>
      <c r="H184" s="213"/>
      <c r="I184" s="1"/>
      <c r="J184" s="1"/>
      <c r="K184" s="599"/>
      <c r="L184" s="594"/>
      <c r="M184" s="594"/>
      <c r="N184" s="594"/>
      <c r="O184" s="21"/>
      <c r="P184" s="22"/>
      <c r="Q184" s="301"/>
      <c r="Z184" s="308"/>
    </row>
    <row r="185" spans="1:26" s="9" customFormat="1" x14ac:dyDescent="0.25">
      <c r="A185" s="802"/>
      <c r="B185" s="794"/>
      <c r="C185" s="751"/>
      <c r="D185" s="194"/>
      <c r="E185" s="211"/>
      <c r="F185" s="203"/>
      <c r="G185" s="113"/>
      <c r="H185" s="113"/>
      <c r="I185" s="1"/>
      <c r="J185" s="1"/>
      <c r="K185" s="599"/>
      <c r="L185" s="594"/>
      <c r="M185" s="594"/>
      <c r="N185" s="594"/>
      <c r="O185" s="21"/>
      <c r="P185" s="22"/>
      <c r="Q185" s="301"/>
      <c r="Z185" s="308"/>
    </row>
    <row r="186" spans="1:26" s="9" customFormat="1" ht="15.75" thickBot="1" x14ac:dyDescent="0.3">
      <c r="A186" s="802"/>
      <c r="B186" s="794"/>
      <c r="C186" s="754"/>
      <c r="D186" s="196"/>
      <c r="E186" s="509"/>
      <c r="F186" s="510"/>
      <c r="G186" s="511"/>
      <c r="H186" s="511"/>
      <c r="I186" s="165"/>
      <c r="J186" s="165"/>
      <c r="K186" s="614"/>
      <c r="L186" s="597"/>
      <c r="M186" s="597"/>
      <c r="N186" s="597"/>
      <c r="O186" s="166"/>
      <c r="P186" s="167"/>
      <c r="Q186" s="702"/>
      <c r="Z186" s="308"/>
    </row>
    <row r="187" spans="1:26" s="9" customFormat="1" ht="29.25" customHeight="1" thickTop="1" x14ac:dyDescent="0.25">
      <c r="A187" s="802"/>
      <c r="B187" s="794"/>
      <c r="C187" s="777" t="s">
        <v>90</v>
      </c>
      <c r="D187" s="466">
        <v>1020</v>
      </c>
      <c r="E187" s="30">
        <v>1020</v>
      </c>
      <c r="F187" s="31" t="s">
        <v>275</v>
      </c>
      <c r="G187" s="7">
        <f>SUM(G188:G189)</f>
        <v>150000</v>
      </c>
      <c r="H187" s="7">
        <f t="shared" ref="H187:J187" si="24">SUM(H188:H189)</f>
        <v>150000</v>
      </c>
      <c r="I187" s="7">
        <f>SUM(I188:I189)</f>
        <v>150000</v>
      </c>
      <c r="J187" s="7">
        <f t="shared" si="24"/>
        <v>45000</v>
      </c>
      <c r="K187" s="562"/>
      <c r="L187" s="563"/>
      <c r="M187" s="563"/>
      <c r="N187" s="563"/>
      <c r="O187" s="39">
        <v>11</v>
      </c>
      <c r="P187" s="40">
        <v>1102</v>
      </c>
      <c r="Q187" s="301"/>
      <c r="Z187" s="308"/>
    </row>
    <row r="188" spans="1:26" s="9" customFormat="1" ht="20.25" x14ac:dyDescent="0.25">
      <c r="A188" s="802"/>
      <c r="B188" s="794"/>
      <c r="C188" s="751"/>
      <c r="D188" s="194">
        <v>1020</v>
      </c>
      <c r="E188" s="19" t="s">
        <v>276</v>
      </c>
      <c r="F188" s="20" t="s">
        <v>277</v>
      </c>
      <c r="G188" s="68">
        <v>50000</v>
      </c>
      <c r="H188" s="68">
        <v>50000</v>
      </c>
      <c r="I188" s="1">
        <v>50000</v>
      </c>
      <c r="J188" s="1">
        <v>45000</v>
      </c>
      <c r="K188" s="599" t="s">
        <v>416</v>
      </c>
      <c r="L188" s="609">
        <v>0.95</v>
      </c>
      <c r="M188" s="609">
        <v>0.95</v>
      </c>
      <c r="N188" s="609">
        <v>0.9</v>
      </c>
      <c r="O188" s="21">
        <v>11</v>
      </c>
      <c r="P188" s="22">
        <v>1102</v>
      </c>
      <c r="Q188" s="301"/>
      <c r="Z188" s="308"/>
    </row>
    <row r="189" spans="1:26" s="9" customFormat="1" ht="20.25" x14ac:dyDescent="0.25">
      <c r="A189" s="802"/>
      <c r="B189" s="794"/>
      <c r="C189" s="751"/>
      <c r="D189" s="194">
        <v>1020</v>
      </c>
      <c r="E189" s="19" t="s">
        <v>278</v>
      </c>
      <c r="F189" s="212" t="s">
        <v>674</v>
      </c>
      <c r="G189" s="68">
        <v>100000</v>
      </c>
      <c r="H189" s="68">
        <v>100000</v>
      </c>
      <c r="I189" s="1">
        <v>100000</v>
      </c>
      <c r="J189" s="1">
        <v>0</v>
      </c>
      <c r="K189" s="599" t="s">
        <v>822</v>
      </c>
      <c r="L189" s="640">
        <v>12</v>
      </c>
      <c r="M189" s="640">
        <v>14</v>
      </c>
      <c r="N189" s="640">
        <v>14</v>
      </c>
      <c r="O189" s="21">
        <v>11</v>
      </c>
      <c r="P189" s="22">
        <v>1102</v>
      </c>
      <c r="Q189" s="301"/>
      <c r="Z189" s="308"/>
    </row>
    <row r="190" spans="1:26" s="9" customFormat="1" ht="20.25" x14ac:dyDescent="0.25">
      <c r="A190" s="802"/>
      <c r="B190" s="794"/>
      <c r="C190" s="751"/>
      <c r="D190" s="466">
        <v>1270</v>
      </c>
      <c r="E190" s="30">
        <v>1270</v>
      </c>
      <c r="F190" s="118" t="s">
        <v>195</v>
      </c>
      <c r="G190" s="361">
        <f>SUM(G191:G193)</f>
        <v>1343000</v>
      </c>
      <c r="H190" s="361">
        <f t="shared" ref="H190:J190" si="25">SUM(H191:H193)</f>
        <v>1333000</v>
      </c>
      <c r="I190" s="361">
        <f>SUM(I191:I193)</f>
        <v>1350000</v>
      </c>
      <c r="J190" s="361">
        <f t="shared" si="25"/>
        <v>1014000</v>
      </c>
      <c r="K190" s="562"/>
      <c r="L190" s="563"/>
      <c r="M190" s="563"/>
      <c r="N190" s="563"/>
      <c r="O190" s="344">
        <v>15</v>
      </c>
      <c r="P190" s="329">
        <v>1501</v>
      </c>
      <c r="Q190" s="301"/>
      <c r="Z190" s="308"/>
    </row>
    <row r="191" spans="1:26" s="9" customFormat="1" ht="28.5" customHeight="1" x14ac:dyDescent="0.25">
      <c r="A191" s="802"/>
      <c r="B191" s="794"/>
      <c r="C191" s="751"/>
      <c r="D191" s="194">
        <v>1270</v>
      </c>
      <c r="E191" s="19" t="s">
        <v>196</v>
      </c>
      <c r="F191" s="47" t="s">
        <v>199</v>
      </c>
      <c r="G191" s="352">
        <v>250000</v>
      </c>
      <c r="H191" s="352">
        <v>250000</v>
      </c>
      <c r="I191" s="505">
        <v>250000</v>
      </c>
      <c r="J191" s="505">
        <v>150000</v>
      </c>
      <c r="K191" s="599" t="s">
        <v>823</v>
      </c>
      <c r="L191" s="594">
        <v>50</v>
      </c>
      <c r="M191" s="594">
        <v>50</v>
      </c>
      <c r="N191" s="594">
        <v>50</v>
      </c>
      <c r="O191" s="335">
        <v>15</v>
      </c>
      <c r="P191" s="319">
        <v>1501</v>
      </c>
      <c r="Q191" s="301"/>
      <c r="Z191" s="308"/>
    </row>
    <row r="192" spans="1:26" s="9" customFormat="1" ht="38.25" x14ac:dyDescent="0.25">
      <c r="A192" s="802"/>
      <c r="B192" s="794"/>
      <c r="C192" s="751"/>
      <c r="D192" s="194">
        <v>1270</v>
      </c>
      <c r="E192" s="211" t="s">
        <v>197</v>
      </c>
      <c r="F192" s="203" t="s">
        <v>200</v>
      </c>
      <c r="G192" s="356">
        <v>300000</v>
      </c>
      <c r="H192" s="356">
        <v>300000</v>
      </c>
      <c r="I192" s="505">
        <v>300000</v>
      </c>
      <c r="J192" s="505">
        <v>150000</v>
      </c>
      <c r="K192" s="599" t="s">
        <v>824</v>
      </c>
      <c r="L192" s="594">
        <v>60</v>
      </c>
      <c r="M192" s="594">
        <v>65</v>
      </c>
      <c r="N192" s="594">
        <v>63</v>
      </c>
      <c r="O192" s="343">
        <v>15</v>
      </c>
      <c r="P192" s="328">
        <v>1501</v>
      </c>
      <c r="Q192" s="301"/>
      <c r="Z192" s="308"/>
    </row>
    <row r="193" spans="1:26" s="9" customFormat="1" ht="29.25" customHeight="1" x14ac:dyDescent="0.25">
      <c r="A193" s="802"/>
      <c r="B193" s="794"/>
      <c r="C193" s="751"/>
      <c r="D193" s="194">
        <v>1270</v>
      </c>
      <c r="E193" s="46" t="s">
        <v>198</v>
      </c>
      <c r="F193" s="47" t="s">
        <v>201</v>
      </c>
      <c r="G193" s="352">
        <v>793000</v>
      </c>
      <c r="H193" s="352">
        <v>783000</v>
      </c>
      <c r="I193" s="352">
        <v>800000</v>
      </c>
      <c r="J193" s="352">
        <v>714000</v>
      </c>
      <c r="K193" s="641" t="s">
        <v>825</v>
      </c>
      <c r="L193" s="594">
        <v>30</v>
      </c>
      <c r="M193" s="594">
        <v>35</v>
      </c>
      <c r="N193" s="594">
        <v>32</v>
      </c>
      <c r="O193" s="335">
        <v>15</v>
      </c>
      <c r="P193" s="319">
        <v>1501</v>
      </c>
      <c r="Q193" s="474"/>
      <c r="Z193" s="308"/>
    </row>
    <row r="194" spans="1:26" s="9" customFormat="1" ht="29.25" customHeight="1" x14ac:dyDescent="0.25">
      <c r="A194" s="802"/>
      <c r="B194" s="794"/>
      <c r="C194" s="699"/>
      <c r="D194" s="194"/>
      <c r="E194" s="46"/>
      <c r="F194" s="47"/>
      <c r="G194" s="352"/>
      <c r="H194" s="352"/>
      <c r="I194" s="352"/>
      <c r="J194" s="352"/>
      <c r="K194" s="641"/>
      <c r="L194" s="594"/>
      <c r="M194" s="594"/>
      <c r="N194" s="594"/>
      <c r="O194" s="335"/>
      <c r="P194" s="319"/>
      <c r="Q194" s="474"/>
      <c r="Z194" s="308"/>
    </row>
    <row r="195" spans="1:26" s="9" customFormat="1" ht="29.25" customHeight="1" thickBot="1" x14ac:dyDescent="0.3">
      <c r="A195" s="802"/>
      <c r="B195" s="794"/>
      <c r="C195" s="699"/>
      <c r="D195" s="201"/>
      <c r="E195" s="168"/>
      <c r="F195" s="169"/>
      <c r="G195" s="772"/>
      <c r="H195" s="772"/>
      <c r="I195" s="772"/>
      <c r="J195" s="772"/>
      <c r="K195" s="773"/>
      <c r="L195" s="608"/>
      <c r="M195" s="608"/>
      <c r="N195" s="608"/>
      <c r="O195" s="665"/>
      <c r="P195" s="706"/>
      <c r="Q195" s="702"/>
      <c r="Z195" s="308"/>
    </row>
    <row r="196" spans="1:26" s="9" customFormat="1" ht="26.25" customHeight="1" thickTop="1" x14ac:dyDescent="0.25">
      <c r="A196" s="802"/>
      <c r="B196" s="794"/>
      <c r="C196" s="777" t="s">
        <v>91</v>
      </c>
      <c r="D196" s="200">
        <v>1070</v>
      </c>
      <c r="E196" s="231">
        <v>1075</v>
      </c>
      <c r="F196" s="560" t="s">
        <v>751</v>
      </c>
      <c r="G196" s="579">
        <f>G197</f>
        <v>472143.83</v>
      </c>
      <c r="H196" s="579">
        <f t="shared" ref="H196:J196" si="26">H197</f>
        <v>450000</v>
      </c>
      <c r="I196" s="579">
        <f t="shared" si="26"/>
        <v>250000</v>
      </c>
      <c r="J196" s="579">
        <f t="shared" si="26"/>
        <v>97579.31</v>
      </c>
      <c r="K196" s="560"/>
      <c r="L196" s="561"/>
      <c r="M196" s="561"/>
      <c r="N196" s="561"/>
      <c r="O196" s="581">
        <v>12</v>
      </c>
      <c r="P196" s="582">
        <v>1201</v>
      </c>
      <c r="Q196" s="301"/>
      <c r="Z196" s="308"/>
    </row>
    <row r="197" spans="1:26" s="9" customFormat="1" ht="28.5" customHeight="1" x14ac:dyDescent="0.25">
      <c r="A197" s="802"/>
      <c r="B197" s="794"/>
      <c r="C197" s="751"/>
      <c r="D197" s="282">
        <v>1075</v>
      </c>
      <c r="E197" s="211" t="s">
        <v>752</v>
      </c>
      <c r="F197" s="212" t="s">
        <v>580</v>
      </c>
      <c r="G197" s="113">
        <v>472143.83</v>
      </c>
      <c r="H197" s="113">
        <v>450000</v>
      </c>
      <c r="I197" s="5">
        <v>250000</v>
      </c>
      <c r="J197" s="1">
        <v>97579.31</v>
      </c>
      <c r="K197" s="599" t="s">
        <v>416</v>
      </c>
      <c r="L197" s="609">
        <v>0.6</v>
      </c>
      <c r="M197" s="609">
        <v>0.7</v>
      </c>
      <c r="N197" s="609">
        <v>0.39</v>
      </c>
      <c r="O197" s="214">
        <v>12</v>
      </c>
      <c r="P197" s="215">
        <v>1201</v>
      </c>
      <c r="Q197" s="301"/>
      <c r="Z197" s="308"/>
    </row>
    <row r="198" spans="1:26" s="9" customFormat="1" ht="20.25" x14ac:dyDescent="0.25">
      <c r="A198" s="802"/>
      <c r="B198" s="794"/>
      <c r="C198" s="751"/>
      <c r="D198" s="201">
        <v>1250</v>
      </c>
      <c r="E198" s="231">
        <v>1250</v>
      </c>
      <c r="F198" s="431" t="s">
        <v>146</v>
      </c>
      <c r="G198" s="362">
        <f>SUM(G199:G205)</f>
        <v>825000</v>
      </c>
      <c r="H198" s="362">
        <f t="shared" ref="H198:J198" si="27">SUM(H199:H205)</f>
        <v>850000</v>
      </c>
      <c r="I198" s="362">
        <f>SUM(I199:I205)</f>
        <v>850000</v>
      </c>
      <c r="J198" s="362">
        <f t="shared" si="27"/>
        <v>382500</v>
      </c>
      <c r="K198" s="560"/>
      <c r="L198" s="561"/>
      <c r="M198" s="561"/>
      <c r="N198" s="561"/>
      <c r="O198" s="348">
        <v>15</v>
      </c>
      <c r="P198" s="332">
        <v>1501</v>
      </c>
      <c r="Q198" s="301"/>
      <c r="Z198" s="308"/>
    </row>
    <row r="199" spans="1:26" s="9" customFormat="1" ht="20.25" x14ac:dyDescent="0.25">
      <c r="A199" s="802"/>
      <c r="B199" s="794"/>
      <c r="C199" s="751"/>
      <c r="D199" s="707">
        <v>1250</v>
      </c>
      <c r="E199" s="23" t="s">
        <v>147</v>
      </c>
      <c r="F199" s="150" t="s">
        <v>154</v>
      </c>
      <c r="G199" s="703">
        <v>30000</v>
      </c>
      <c r="H199" s="703">
        <v>30000</v>
      </c>
      <c r="I199" s="505">
        <v>30000</v>
      </c>
      <c r="J199" s="505">
        <v>7500</v>
      </c>
      <c r="K199" s="599" t="s">
        <v>870</v>
      </c>
      <c r="L199" s="594">
        <v>2</v>
      </c>
      <c r="M199" s="594">
        <v>2</v>
      </c>
      <c r="N199" s="594">
        <v>1</v>
      </c>
      <c r="O199" s="347">
        <v>15</v>
      </c>
      <c r="P199" s="705">
        <v>1501</v>
      </c>
      <c r="Q199" s="301"/>
      <c r="Z199" s="308"/>
    </row>
    <row r="200" spans="1:26" s="9" customFormat="1" ht="20.25" x14ac:dyDescent="0.25">
      <c r="A200" s="802"/>
      <c r="B200" s="794"/>
      <c r="C200" s="751"/>
      <c r="D200" s="707">
        <v>1250</v>
      </c>
      <c r="E200" s="23" t="s">
        <v>148</v>
      </c>
      <c r="F200" s="150" t="s">
        <v>155</v>
      </c>
      <c r="G200" s="703">
        <v>190000</v>
      </c>
      <c r="H200" s="703">
        <v>190000</v>
      </c>
      <c r="I200" s="505">
        <v>190000</v>
      </c>
      <c r="J200" s="505">
        <v>85000</v>
      </c>
      <c r="K200" s="599" t="s">
        <v>870</v>
      </c>
      <c r="L200" s="594">
        <v>3</v>
      </c>
      <c r="M200" s="594">
        <v>3</v>
      </c>
      <c r="N200" s="594">
        <v>1</v>
      </c>
      <c r="O200" s="347">
        <v>15</v>
      </c>
      <c r="P200" s="705">
        <v>1501</v>
      </c>
      <c r="Q200" s="301"/>
      <c r="Z200" s="308"/>
    </row>
    <row r="201" spans="1:26" s="9" customFormat="1" ht="20.25" x14ac:dyDescent="0.25">
      <c r="A201" s="802"/>
      <c r="B201" s="794"/>
      <c r="C201" s="751"/>
      <c r="D201" s="707">
        <v>1250</v>
      </c>
      <c r="E201" s="23" t="s">
        <v>149</v>
      </c>
      <c r="F201" s="150" t="s">
        <v>156</v>
      </c>
      <c r="G201" s="703">
        <v>180000</v>
      </c>
      <c r="H201" s="703">
        <v>180000</v>
      </c>
      <c r="I201" s="505">
        <v>180000</v>
      </c>
      <c r="J201" s="505">
        <v>30000</v>
      </c>
      <c r="K201" s="599" t="s">
        <v>825</v>
      </c>
      <c r="L201" s="594">
        <v>1</v>
      </c>
      <c r="M201" s="594">
        <v>1</v>
      </c>
      <c r="N201" s="594">
        <v>1</v>
      </c>
      <c r="O201" s="347">
        <v>15</v>
      </c>
      <c r="P201" s="705">
        <v>1501</v>
      </c>
      <c r="Q201" s="301"/>
      <c r="Z201" s="308"/>
    </row>
    <row r="202" spans="1:26" s="9" customFormat="1" ht="20.25" x14ac:dyDescent="0.25">
      <c r="A202" s="802"/>
      <c r="B202" s="794"/>
      <c r="C202" s="751"/>
      <c r="D202" s="707">
        <v>1250</v>
      </c>
      <c r="E202" s="23" t="s">
        <v>150</v>
      </c>
      <c r="F202" s="150" t="s">
        <v>157</v>
      </c>
      <c r="G202" s="703">
        <v>10000</v>
      </c>
      <c r="H202" s="703">
        <v>10000</v>
      </c>
      <c r="I202" s="505">
        <v>10000</v>
      </c>
      <c r="J202" s="505">
        <v>5000</v>
      </c>
      <c r="K202" s="599" t="s">
        <v>825</v>
      </c>
      <c r="L202" s="594">
        <v>3</v>
      </c>
      <c r="M202" s="594">
        <v>3</v>
      </c>
      <c r="N202" s="594">
        <v>2</v>
      </c>
      <c r="O202" s="347">
        <v>15</v>
      </c>
      <c r="P202" s="705">
        <v>1501</v>
      </c>
      <c r="Q202" s="301"/>
      <c r="Z202" s="308"/>
    </row>
    <row r="203" spans="1:26" s="9" customFormat="1" ht="25.5" x14ac:dyDescent="0.25">
      <c r="A203" s="802"/>
      <c r="B203" s="794"/>
      <c r="C203" s="751"/>
      <c r="D203" s="707">
        <v>1250</v>
      </c>
      <c r="E203" s="23" t="s">
        <v>151</v>
      </c>
      <c r="F203" s="150" t="s">
        <v>158</v>
      </c>
      <c r="G203" s="703">
        <v>150000</v>
      </c>
      <c r="H203" s="703">
        <v>150000</v>
      </c>
      <c r="I203" s="505">
        <v>150000</v>
      </c>
      <c r="J203" s="505">
        <v>90000</v>
      </c>
      <c r="K203" s="599" t="s">
        <v>826</v>
      </c>
      <c r="L203" s="594">
        <v>45</v>
      </c>
      <c r="M203" s="594">
        <v>45</v>
      </c>
      <c r="N203" s="594">
        <v>45</v>
      </c>
      <c r="O203" s="347">
        <v>15</v>
      </c>
      <c r="P203" s="705">
        <v>1501</v>
      </c>
      <c r="Q203" s="301"/>
      <c r="Z203" s="308"/>
    </row>
    <row r="204" spans="1:26" s="9" customFormat="1" ht="20.25" x14ac:dyDescent="0.25">
      <c r="A204" s="802"/>
      <c r="B204" s="794"/>
      <c r="C204" s="751"/>
      <c r="D204" s="707">
        <v>1250</v>
      </c>
      <c r="E204" s="23" t="s">
        <v>152</v>
      </c>
      <c r="F204" s="150" t="s">
        <v>159</v>
      </c>
      <c r="G204" s="703">
        <v>185000</v>
      </c>
      <c r="H204" s="703">
        <v>190000</v>
      </c>
      <c r="I204" s="505">
        <v>190000</v>
      </c>
      <c r="J204" s="505">
        <v>65000</v>
      </c>
      <c r="K204" s="599" t="s">
        <v>825</v>
      </c>
      <c r="L204" s="594">
        <v>11</v>
      </c>
      <c r="M204" s="594">
        <v>11</v>
      </c>
      <c r="N204" s="594">
        <v>6</v>
      </c>
      <c r="O204" s="347">
        <v>15</v>
      </c>
      <c r="P204" s="705">
        <v>1501</v>
      </c>
      <c r="Q204" s="301"/>
      <c r="Z204" s="308"/>
    </row>
    <row r="205" spans="1:26" s="9" customFormat="1" ht="21" thickBot="1" x14ac:dyDescent="0.3">
      <c r="A205" s="802"/>
      <c r="B205" s="794"/>
      <c r="C205" s="754"/>
      <c r="D205" s="196">
        <v>1250</v>
      </c>
      <c r="E205" s="163" t="s">
        <v>153</v>
      </c>
      <c r="F205" s="190" t="s">
        <v>160</v>
      </c>
      <c r="G205" s="363">
        <v>80000</v>
      </c>
      <c r="H205" s="363">
        <v>100000</v>
      </c>
      <c r="I205" s="506">
        <v>100000</v>
      </c>
      <c r="J205" s="506">
        <v>100000</v>
      </c>
      <c r="K205" s="614" t="s">
        <v>827</v>
      </c>
      <c r="L205" s="597">
        <v>25</v>
      </c>
      <c r="M205" s="597">
        <v>25</v>
      </c>
      <c r="N205" s="597">
        <v>25</v>
      </c>
      <c r="O205" s="349">
        <v>15</v>
      </c>
      <c r="P205" s="333">
        <v>1501</v>
      </c>
      <c r="Q205" s="302"/>
      <c r="Z205" s="308"/>
    </row>
    <row r="206" spans="1:26" s="9" customFormat="1" ht="26.25" customHeight="1" thickTop="1" x14ac:dyDescent="0.25">
      <c r="A206" s="805" t="s">
        <v>81</v>
      </c>
      <c r="B206" s="794" t="s">
        <v>88</v>
      </c>
      <c r="C206" s="751" t="s">
        <v>92</v>
      </c>
      <c r="D206" s="466">
        <v>1070</v>
      </c>
      <c r="E206" s="30">
        <v>1070</v>
      </c>
      <c r="F206" s="31" t="s">
        <v>161</v>
      </c>
      <c r="G206" s="70">
        <f>G207</f>
        <v>0</v>
      </c>
      <c r="H206" s="70">
        <f t="shared" ref="H206:J206" si="28">H207</f>
        <v>100000</v>
      </c>
      <c r="I206" s="70">
        <f t="shared" si="28"/>
        <v>100000</v>
      </c>
      <c r="J206" s="70">
        <f t="shared" si="28"/>
        <v>0</v>
      </c>
      <c r="K206" s="31"/>
      <c r="L206" s="557"/>
      <c r="M206" s="557"/>
      <c r="N206" s="557"/>
      <c r="O206" s="39">
        <v>12</v>
      </c>
      <c r="P206" s="40">
        <v>1201</v>
      </c>
      <c r="Q206" s="301"/>
      <c r="Z206" s="308"/>
    </row>
    <row r="207" spans="1:26" s="9" customFormat="1" ht="20.25" x14ac:dyDescent="0.25">
      <c r="A207" s="805"/>
      <c r="B207" s="794"/>
      <c r="C207" s="751"/>
      <c r="D207" s="194">
        <v>1070</v>
      </c>
      <c r="E207" s="46" t="s">
        <v>279</v>
      </c>
      <c r="F207" s="66" t="s">
        <v>280</v>
      </c>
      <c r="G207" s="110">
        <v>0</v>
      </c>
      <c r="H207" s="110">
        <v>100000</v>
      </c>
      <c r="I207" s="1">
        <v>100000</v>
      </c>
      <c r="J207" s="1">
        <v>0</v>
      </c>
      <c r="K207" s="599" t="s">
        <v>828</v>
      </c>
      <c r="L207" s="594">
        <v>1200</v>
      </c>
      <c r="M207" s="594">
        <v>1200</v>
      </c>
      <c r="N207" s="594">
        <v>1050</v>
      </c>
      <c r="O207" s="21">
        <v>12</v>
      </c>
      <c r="P207" s="22">
        <v>1201</v>
      </c>
      <c r="Q207" s="301"/>
      <c r="Z207" s="308"/>
    </row>
    <row r="208" spans="1:26" s="9" customFormat="1" ht="25.5" x14ac:dyDescent="0.25">
      <c r="A208" s="805"/>
      <c r="B208" s="794"/>
      <c r="C208" s="751"/>
      <c r="D208" s="194">
        <v>1360</v>
      </c>
      <c r="E208" s="48">
        <v>1360</v>
      </c>
      <c r="F208" s="49" t="s">
        <v>281</v>
      </c>
      <c r="G208" s="156">
        <f>G209+G210</f>
        <v>793618.5</v>
      </c>
      <c r="H208" s="156">
        <f t="shared" ref="H208:I208" si="29">H209+H210</f>
        <v>1078800</v>
      </c>
      <c r="I208" s="156">
        <f t="shared" si="29"/>
        <v>1078800</v>
      </c>
      <c r="J208" s="156">
        <f>J209+J210</f>
        <v>314506.56</v>
      </c>
      <c r="K208" s="32"/>
      <c r="L208" s="559"/>
      <c r="M208" s="559"/>
      <c r="N208" s="559"/>
      <c r="O208" s="33">
        <v>12</v>
      </c>
      <c r="P208" s="34">
        <v>1201</v>
      </c>
      <c r="Q208" s="301"/>
      <c r="Z208" s="308"/>
    </row>
    <row r="209" spans="1:26" s="9" customFormat="1" ht="25.5" customHeight="1" x14ac:dyDescent="0.25">
      <c r="A209" s="805"/>
      <c r="B209" s="794"/>
      <c r="C209" s="751"/>
      <c r="D209" s="194">
        <v>1360</v>
      </c>
      <c r="E209" s="230" t="s">
        <v>282</v>
      </c>
      <c r="F209" s="203" t="s">
        <v>284</v>
      </c>
      <c r="G209" s="213">
        <v>793618.5</v>
      </c>
      <c r="H209" s="213">
        <v>1078800</v>
      </c>
      <c r="I209" s="1">
        <v>1078800</v>
      </c>
      <c r="J209" s="1">
        <v>314506.56</v>
      </c>
      <c r="K209" s="599" t="s">
        <v>829</v>
      </c>
      <c r="L209" s="594" t="s">
        <v>867</v>
      </c>
      <c r="M209" s="594" t="s">
        <v>867</v>
      </c>
      <c r="N209" s="594" t="s">
        <v>867</v>
      </c>
      <c r="O209" s="214">
        <v>12</v>
      </c>
      <c r="P209" s="215">
        <v>1201</v>
      </c>
      <c r="Q209" s="301"/>
      <c r="Z209" s="308"/>
    </row>
    <row r="210" spans="1:26" s="9" customFormat="1" x14ac:dyDescent="0.25">
      <c r="A210" s="805"/>
      <c r="B210" s="794"/>
      <c r="C210" s="751"/>
      <c r="D210" s="707"/>
      <c r="E210" s="217"/>
      <c r="F210" s="218"/>
      <c r="G210" s="219"/>
      <c r="H210" s="219"/>
      <c r="I210" s="1"/>
      <c r="J210" s="1"/>
      <c r="K210" s="599"/>
      <c r="L210" s="609"/>
      <c r="M210" s="609"/>
      <c r="N210" s="609"/>
      <c r="O210" s="444"/>
      <c r="P210" s="445"/>
      <c r="Q210" s="301"/>
      <c r="Z210" s="308"/>
    </row>
    <row r="211" spans="1:26" s="9" customFormat="1" ht="20.25" x14ac:dyDescent="0.25">
      <c r="A211" s="805"/>
      <c r="B211" s="794"/>
      <c r="C211" s="751"/>
      <c r="D211" s="707">
        <v>1135</v>
      </c>
      <c r="E211" s="283">
        <v>1135</v>
      </c>
      <c r="F211" s="209" t="s">
        <v>581</v>
      </c>
      <c r="G211" s="208">
        <f>G212</f>
        <v>889102.12</v>
      </c>
      <c r="H211" s="208">
        <f t="shared" ref="H211:J211" si="30">H212</f>
        <v>1483000</v>
      </c>
      <c r="I211" s="208">
        <f t="shared" si="30"/>
        <v>1320000</v>
      </c>
      <c r="J211" s="208">
        <f t="shared" si="30"/>
        <v>442955.54</v>
      </c>
      <c r="K211" s="32"/>
      <c r="L211" s="559"/>
      <c r="M211" s="559"/>
      <c r="N211" s="559"/>
      <c r="O211" s="405">
        <v>18</v>
      </c>
      <c r="P211" s="406">
        <v>1802</v>
      </c>
      <c r="Q211" s="301"/>
      <c r="Z211" s="308"/>
    </row>
    <row r="212" spans="1:26" s="9" customFormat="1" ht="25.5" x14ac:dyDescent="0.25">
      <c r="A212" s="805"/>
      <c r="B212" s="794"/>
      <c r="C212" s="751"/>
      <c r="D212" s="707">
        <v>1135</v>
      </c>
      <c r="E212" s="403" t="s">
        <v>680</v>
      </c>
      <c r="F212" s="404" t="s">
        <v>681</v>
      </c>
      <c r="G212" s="240">
        <v>889102.12</v>
      </c>
      <c r="H212" s="240">
        <v>1483000</v>
      </c>
      <c r="I212" s="115">
        <v>1320000</v>
      </c>
      <c r="J212" s="4">
        <v>442955.54</v>
      </c>
      <c r="K212" s="589" t="s">
        <v>830</v>
      </c>
      <c r="L212" s="603">
        <v>16</v>
      </c>
      <c r="M212" s="603">
        <v>18</v>
      </c>
      <c r="N212" s="603">
        <v>18</v>
      </c>
      <c r="O212" s="238">
        <v>18</v>
      </c>
      <c r="P212" s="239">
        <v>1802</v>
      </c>
      <c r="Q212" s="313" t="s">
        <v>629</v>
      </c>
      <c r="Z212" s="308"/>
    </row>
    <row r="213" spans="1:26" s="9" customFormat="1" ht="15.75" thickBot="1" x14ac:dyDescent="0.3">
      <c r="A213" s="809"/>
      <c r="B213" s="797"/>
      <c r="C213" s="752"/>
      <c r="D213" s="198"/>
      <c r="E213" s="182"/>
      <c r="F213" s="572"/>
      <c r="G213" s="573"/>
      <c r="H213" s="573"/>
      <c r="I213" s="574"/>
      <c r="J213" s="574"/>
      <c r="K213" s="642"/>
      <c r="L213" s="643"/>
      <c r="M213" s="643"/>
      <c r="N213" s="643"/>
      <c r="O213" s="147"/>
      <c r="P213" s="148"/>
      <c r="Q213" s="811"/>
      <c r="Z213" s="308"/>
    </row>
    <row r="214" spans="1:26" s="9" customFormat="1" ht="15" customHeight="1" thickTop="1" x14ac:dyDescent="0.25">
      <c r="A214" s="804" t="s">
        <v>93</v>
      </c>
      <c r="B214" s="798" t="s">
        <v>94</v>
      </c>
      <c r="C214" s="753" t="s">
        <v>95</v>
      </c>
      <c r="D214" s="395"/>
      <c r="E214" s="396"/>
      <c r="F214" s="397"/>
      <c r="G214" s="575"/>
      <c r="H214" s="575"/>
      <c r="I214" s="575"/>
      <c r="J214" s="575"/>
      <c r="K214" s="644"/>
      <c r="L214" s="645"/>
      <c r="M214" s="645"/>
      <c r="N214" s="645"/>
      <c r="O214" s="576"/>
      <c r="P214" s="577"/>
      <c r="Q214" s="401"/>
      <c r="Z214" s="308"/>
    </row>
    <row r="215" spans="1:26" s="9" customFormat="1" ht="15" customHeight="1" x14ac:dyDescent="0.25">
      <c r="A215" s="805"/>
      <c r="B215" s="794"/>
      <c r="C215" s="751"/>
      <c r="D215" s="466"/>
      <c r="E215" s="117"/>
      <c r="F215" s="118"/>
      <c r="G215" s="7"/>
      <c r="H215" s="7"/>
      <c r="I215" s="7"/>
      <c r="J215" s="7"/>
      <c r="K215" s="31"/>
      <c r="L215" s="557"/>
      <c r="M215" s="557"/>
      <c r="N215" s="557"/>
      <c r="O215" s="39"/>
      <c r="P215" s="40"/>
      <c r="Q215" s="301"/>
      <c r="Z215" s="308"/>
    </row>
    <row r="216" spans="1:26" s="9" customFormat="1" ht="15" customHeight="1" x14ac:dyDescent="0.25">
      <c r="A216" s="805"/>
      <c r="B216" s="794"/>
      <c r="C216" s="751"/>
      <c r="D216" s="466"/>
      <c r="E216" s="117"/>
      <c r="F216" s="118"/>
      <c r="G216" s="7"/>
      <c r="H216" s="7"/>
      <c r="I216" s="7"/>
      <c r="J216" s="7"/>
      <c r="K216" s="31"/>
      <c r="L216" s="557"/>
      <c r="M216" s="557"/>
      <c r="N216" s="557"/>
      <c r="O216" s="39"/>
      <c r="P216" s="40"/>
      <c r="Q216" s="301"/>
      <c r="Z216" s="308"/>
    </row>
    <row r="217" spans="1:26" s="9" customFormat="1" ht="15" customHeight="1" x14ac:dyDescent="0.25">
      <c r="A217" s="805"/>
      <c r="B217" s="794"/>
      <c r="C217" s="751"/>
      <c r="D217" s="466"/>
      <c r="E217" s="117"/>
      <c r="F217" s="118"/>
      <c r="G217" s="7"/>
      <c r="H217" s="7"/>
      <c r="I217" s="7"/>
      <c r="J217" s="7"/>
      <c r="K217" s="31"/>
      <c r="L217" s="557"/>
      <c r="M217" s="557"/>
      <c r="N217" s="557"/>
      <c r="O217" s="39"/>
      <c r="P217" s="40"/>
      <c r="Q217" s="301"/>
      <c r="Z217" s="308"/>
    </row>
    <row r="218" spans="1:26" s="9" customFormat="1" x14ac:dyDescent="0.25">
      <c r="A218" s="805"/>
      <c r="B218" s="794"/>
      <c r="C218" s="751"/>
      <c r="D218" s="194"/>
      <c r="E218" s="46"/>
      <c r="F218" s="47"/>
      <c r="G218" s="113"/>
      <c r="H218" s="113"/>
      <c r="I218" s="67"/>
      <c r="J218" s="67"/>
      <c r="K218" s="20"/>
      <c r="L218" s="598"/>
      <c r="M218" s="598"/>
      <c r="N218" s="598"/>
      <c r="O218" s="21"/>
      <c r="P218" s="22"/>
      <c r="Q218" s="301"/>
      <c r="Z218" s="308"/>
    </row>
    <row r="219" spans="1:26" s="9" customFormat="1" x14ac:dyDescent="0.25">
      <c r="A219" s="805"/>
      <c r="B219" s="794"/>
      <c r="C219" s="751"/>
      <c r="D219" s="194"/>
      <c r="E219" s="46"/>
      <c r="F219" s="47"/>
      <c r="G219" s="113"/>
      <c r="H219" s="113"/>
      <c r="I219" s="67"/>
      <c r="J219" s="67"/>
      <c r="K219" s="20"/>
      <c r="L219" s="598"/>
      <c r="M219" s="598"/>
      <c r="N219" s="598"/>
      <c r="O219" s="21"/>
      <c r="P219" s="22"/>
      <c r="Q219" s="301"/>
      <c r="Z219" s="308"/>
    </row>
    <row r="220" spans="1:26" s="9" customFormat="1" x14ac:dyDescent="0.25">
      <c r="A220" s="805"/>
      <c r="B220" s="794"/>
      <c r="C220" s="751"/>
      <c r="D220" s="194"/>
      <c r="E220" s="46"/>
      <c r="F220" s="47"/>
      <c r="G220" s="113"/>
      <c r="H220" s="113"/>
      <c r="I220" s="67"/>
      <c r="J220" s="67"/>
      <c r="K220" s="20"/>
      <c r="L220" s="598"/>
      <c r="M220" s="598"/>
      <c r="N220" s="598"/>
      <c r="O220" s="21"/>
      <c r="P220" s="22"/>
      <c r="Q220" s="301"/>
      <c r="Z220" s="308"/>
    </row>
    <row r="221" spans="1:26" s="9" customFormat="1" ht="15.75" thickBot="1" x14ac:dyDescent="0.3">
      <c r="A221" s="805"/>
      <c r="B221" s="794"/>
      <c r="C221" s="754"/>
      <c r="D221" s="196"/>
      <c r="E221" s="189"/>
      <c r="F221" s="190"/>
      <c r="G221" s="191"/>
      <c r="H221" s="191"/>
      <c r="I221" s="192"/>
      <c r="J221" s="192"/>
      <c r="K221" s="164"/>
      <c r="L221" s="646"/>
      <c r="M221" s="646"/>
      <c r="N221" s="646"/>
      <c r="O221" s="166"/>
      <c r="P221" s="167"/>
      <c r="Q221" s="302"/>
      <c r="Z221" s="308"/>
    </row>
    <row r="222" spans="1:26" s="9" customFormat="1" ht="26.25" thickTop="1" x14ac:dyDescent="0.25">
      <c r="A222" s="805"/>
      <c r="B222" s="794"/>
      <c r="C222" s="779" t="s">
        <v>722</v>
      </c>
      <c r="D222" s="193">
        <v>1130</v>
      </c>
      <c r="E222" s="173">
        <v>1130</v>
      </c>
      <c r="F222" s="229" t="s">
        <v>107</v>
      </c>
      <c r="G222" s="178">
        <f>G223</f>
        <v>18125.52</v>
      </c>
      <c r="H222" s="178">
        <f t="shared" ref="H222:J222" si="31">H223</f>
        <v>50000</v>
      </c>
      <c r="I222" s="178">
        <f t="shared" si="31"/>
        <v>50000</v>
      </c>
      <c r="J222" s="178">
        <f t="shared" si="31"/>
        <v>0</v>
      </c>
      <c r="K222" s="174"/>
      <c r="L222" s="555"/>
      <c r="M222" s="555"/>
      <c r="N222" s="555"/>
      <c r="O222" s="176">
        <v>18</v>
      </c>
      <c r="P222" s="177">
        <v>1801</v>
      </c>
      <c r="Q222" s="393"/>
      <c r="Z222" s="308"/>
    </row>
    <row r="223" spans="1:26" s="9" customFormat="1" ht="25.5" x14ac:dyDescent="0.25">
      <c r="A223" s="805"/>
      <c r="B223" s="794"/>
      <c r="C223" s="780"/>
      <c r="D223" s="194">
        <v>1130</v>
      </c>
      <c r="E223" s="46" t="s">
        <v>108</v>
      </c>
      <c r="F223" s="47" t="s">
        <v>109</v>
      </c>
      <c r="G223" s="110">
        <v>18125.52</v>
      </c>
      <c r="H223" s="110">
        <v>50000</v>
      </c>
      <c r="I223" s="68">
        <v>50000</v>
      </c>
      <c r="J223" s="1">
        <v>0</v>
      </c>
      <c r="K223" s="599" t="s">
        <v>831</v>
      </c>
      <c r="L223" s="594">
        <v>1</v>
      </c>
      <c r="M223" s="594">
        <v>1</v>
      </c>
      <c r="N223" s="594">
        <v>0</v>
      </c>
      <c r="O223" s="21">
        <v>18</v>
      </c>
      <c r="P223" s="22">
        <v>1801</v>
      </c>
      <c r="Q223" s="301"/>
      <c r="Z223" s="308"/>
    </row>
    <row r="224" spans="1:26" s="93" customFormat="1" x14ac:dyDescent="0.25">
      <c r="A224" s="805"/>
      <c r="B224" s="794"/>
      <c r="C224" s="780"/>
      <c r="D224" s="194"/>
      <c r="E224" s="46"/>
      <c r="F224" s="47"/>
      <c r="G224" s="110"/>
      <c r="H224" s="110"/>
      <c r="I224" s="5"/>
      <c r="J224" s="5"/>
      <c r="K224" s="647"/>
      <c r="L224" s="598"/>
      <c r="M224" s="598"/>
      <c r="N224" s="598"/>
      <c r="O224" s="120"/>
      <c r="P224" s="121"/>
      <c r="Q224" s="301"/>
      <c r="Z224" s="309"/>
    </row>
    <row r="225" spans="1:26" s="9" customFormat="1" x14ac:dyDescent="0.25">
      <c r="A225" s="805"/>
      <c r="B225" s="794"/>
      <c r="C225" s="781"/>
      <c r="D225" s="194"/>
      <c r="E225" s="19"/>
      <c r="F225" s="20"/>
      <c r="G225" s="1"/>
      <c r="H225" s="1"/>
      <c r="I225" s="1"/>
      <c r="J225" s="1"/>
      <c r="K225" s="20"/>
      <c r="L225" s="594"/>
      <c r="M225" s="594"/>
      <c r="N225" s="594"/>
      <c r="O225" s="21"/>
      <c r="P225" s="22"/>
      <c r="Q225" s="301"/>
      <c r="Z225" s="308"/>
    </row>
    <row r="226" spans="1:26" s="9" customFormat="1" ht="15.75" thickBot="1" x14ac:dyDescent="0.3">
      <c r="A226" s="805"/>
      <c r="B226" s="794"/>
      <c r="C226" s="782"/>
      <c r="D226" s="196"/>
      <c r="E226" s="163"/>
      <c r="F226" s="164"/>
      <c r="G226" s="165"/>
      <c r="H226" s="165"/>
      <c r="I226" s="165"/>
      <c r="J226" s="165"/>
      <c r="K226" s="164"/>
      <c r="L226" s="597"/>
      <c r="M226" s="597"/>
      <c r="N226" s="597"/>
      <c r="O226" s="166"/>
      <c r="P226" s="167"/>
      <c r="Q226" s="302"/>
      <c r="Z226" s="308"/>
    </row>
    <row r="227" spans="1:26" s="9" customFormat="1" ht="25.5" customHeight="1" thickTop="1" x14ac:dyDescent="0.25">
      <c r="A227" s="805"/>
      <c r="B227" s="794"/>
      <c r="C227" s="779" t="s">
        <v>96</v>
      </c>
      <c r="D227" s="193">
        <v>1130</v>
      </c>
      <c r="E227" s="173">
        <v>1130</v>
      </c>
      <c r="F227" s="174" t="s">
        <v>107</v>
      </c>
      <c r="G227" s="178">
        <f>G228</f>
        <v>0</v>
      </c>
      <c r="H227" s="178">
        <f t="shared" ref="H227:J227" si="32">H228</f>
        <v>47800</v>
      </c>
      <c r="I227" s="178">
        <f t="shared" si="32"/>
        <v>40000</v>
      </c>
      <c r="J227" s="178">
        <f t="shared" si="32"/>
        <v>0</v>
      </c>
      <c r="K227" s="174"/>
      <c r="L227" s="555"/>
      <c r="M227" s="555"/>
      <c r="N227" s="555"/>
      <c r="O227" s="176">
        <v>18</v>
      </c>
      <c r="P227" s="177">
        <v>1801</v>
      </c>
      <c r="Q227" s="393"/>
      <c r="Z227" s="308"/>
    </row>
    <row r="228" spans="1:26" s="9" customFormat="1" ht="25.5" x14ac:dyDescent="0.25">
      <c r="A228" s="805"/>
      <c r="B228" s="794"/>
      <c r="C228" s="781"/>
      <c r="D228" s="199">
        <v>1130</v>
      </c>
      <c r="E228" s="46" t="s">
        <v>110</v>
      </c>
      <c r="F228" s="47" t="s">
        <v>111</v>
      </c>
      <c r="G228" s="68">
        <v>0</v>
      </c>
      <c r="H228" s="68">
        <v>47800</v>
      </c>
      <c r="I228" s="68">
        <v>40000</v>
      </c>
      <c r="J228" s="1">
        <v>0</v>
      </c>
      <c r="K228" s="599" t="s">
        <v>832</v>
      </c>
      <c r="L228" s="594">
        <v>0</v>
      </c>
      <c r="M228" s="594">
        <v>1</v>
      </c>
      <c r="N228" s="594">
        <v>0</v>
      </c>
      <c r="O228" s="21">
        <v>18</v>
      </c>
      <c r="P228" s="22">
        <v>1801</v>
      </c>
      <c r="Q228" s="301"/>
      <c r="Z228" s="308"/>
    </row>
    <row r="229" spans="1:26" s="9" customFormat="1" ht="23.25" customHeight="1" x14ac:dyDescent="0.25">
      <c r="A229" s="805"/>
      <c r="B229" s="794"/>
      <c r="C229" s="781"/>
      <c r="D229" s="194">
        <v>1140</v>
      </c>
      <c r="E229" s="42">
        <v>1140</v>
      </c>
      <c r="F229" s="32" t="s">
        <v>112</v>
      </c>
      <c r="G229" s="8">
        <f>G230</f>
        <v>49441.66</v>
      </c>
      <c r="H229" s="8">
        <f t="shared" ref="H229:J229" si="33">H230</f>
        <v>62000</v>
      </c>
      <c r="I229" s="8">
        <f t="shared" si="33"/>
        <v>300000</v>
      </c>
      <c r="J229" s="8">
        <f t="shared" si="33"/>
        <v>167.05</v>
      </c>
      <c r="K229" s="32"/>
      <c r="L229" s="558"/>
      <c r="M229" s="558"/>
      <c r="N229" s="558"/>
      <c r="O229" s="33">
        <v>18</v>
      </c>
      <c r="P229" s="34">
        <v>1801</v>
      </c>
      <c r="Q229" s="301"/>
      <c r="Z229" s="308"/>
    </row>
    <row r="230" spans="1:26" s="9" customFormat="1" ht="23.25" customHeight="1" thickBot="1" x14ac:dyDescent="0.3">
      <c r="A230" s="805"/>
      <c r="B230" s="799"/>
      <c r="C230" s="783"/>
      <c r="D230" s="195">
        <v>1140</v>
      </c>
      <c r="E230" s="27" t="s">
        <v>113</v>
      </c>
      <c r="F230" s="433" t="s">
        <v>114</v>
      </c>
      <c r="G230" s="2">
        <v>49441.66</v>
      </c>
      <c r="H230" s="2">
        <v>62000</v>
      </c>
      <c r="I230" s="697">
        <v>300000</v>
      </c>
      <c r="J230" s="2">
        <v>167.05</v>
      </c>
      <c r="K230" s="648" t="s">
        <v>758</v>
      </c>
      <c r="L230" s="595">
        <v>0</v>
      </c>
      <c r="M230" s="595">
        <v>1</v>
      </c>
      <c r="N230" s="595">
        <v>1</v>
      </c>
      <c r="O230" s="28">
        <v>18</v>
      </c>
      <c r="P230" s="29">
        <v>1801</v>
      </c>
      <c r="Q230" s="402"/>
      <c r="Z230" s="308"/>
    </row>
    <row r="231" spans="1:26" s="9" customFormat="1" ht="17.25" customHeight="1" x14ac:dyDescent="0.25">
      <c r="A231" s="805"/>
      <c r="B231" s="800" t="s">
        <v>97</v>
      </c>
      <c r="C231" s="784" t="s">
        <v>98</v>
      </c>
      <c r="D231" s="466">
        <v>1140</v>
      </c>
      <c r="E231" s="30">
        <v>1140</v>
      </c>
      <c r="F231" s="31" t="s">
        <v>112</v>
      </c>
      <c r="G231" s="7">
        <f>G232</f>
        <v>4932.1899999999996</v>
      </c>
      <c r="H231" s="7">
        <f t="shared" ref="H231:J231" si="34">H232</f>
        <v>1124</v>
      </c>
      <c r="I231" s="7">
        <f t="shared" si="34"/>
        <v>0</v>
      </c>
      <c r="J231" s="7">
        <f t="shared" si="34"/>
        <v>0</v>
      </c>
      <c r="K231" s="31"/>
      <c r="L231" s="557"/>
      <c r="M231" s="557"/>
      <c r="N231" s="557"/>
      <c r="O231" s="39">
        <v>18</v>
      </c>
      <c r="P231" s="40">
        <v>1801</v>
      </c>
      <c r="Q231" s="301"/>
      <c r="Z231" s="308"/>
    </row>
    <row r="232" spans="1:26" s="9" customFormat="1" ht="45" customHeight="1" x14ac:dyDescent="0.25">
      <c r="A232" s="805"/>
      <c r="B232" s="794"/>
      <c r="C232" s="751"/>
      <c r="D232" s="194">
        <v>1140</v>
      </c>
      <c r="E232" s="19" t="s">
        <v>238</v>
      </c>
      <c r="F232" s="47" t="s">
        <v>239</v>
      </c>
      <c r="G232" s="1">
        <v>4932.1899999999996</v>
      </c>
      <c r="H232" s="1">
        <v>1124</v>
      </c>
      <c r="I232" s="1">
        <v>0</v>
      </c>
      <c r="J232" s="1">
        <v>0</v>
      </c>
      <c r="K232" s="599" t="s">
        <v>833</v>
      </c>
      <c r="L232" s="594">
        <v>0</v>
      </c>
      <c r="M232" s="594">
        <v>0</v>
      </c>
      <c r="N232" s="594">
        <v>0</v>
      </c>
      <c r="O232" s="21">
        <v>18</v>
      </c>
      <c r="P232" s="22">
        <v>1801</v>
      </c>
      <c r="Q232" s="301"/>
      <c r="Z232" s="308"/>
    </row>
    <row r="233" spans="1:26" s="9" customFormat="1" ht="24" customHeight="1" x14ac:dyDescent="0.25">
      <c r="A233" s="805"/>
      <c r="B233" s="794"/>
      <c r="C233" s="751"/>
      <c r="D233" s="466">
        <v>1166</v>
      </c>
      <c r="E233" s="30">
        <v>1166</v>
      </c>
      <c r="F233" s="31" t="s">
        <v>228</v>
      </c>
      <c r="G233" s="7">
        <f>SUM(G234:G239)</f>
        <v>1295527.44</v>
      </c>
      <c r="H233" s="7">
        <f t="shared" ref="H233:J233" si="35">SUM(H234:H239)</f>
        <v>2156000</v>
      </c>
      <c r="I233" s="7">
        <f t="shared" si="35"/>
        <v>2173400</v>
      </c>
      <c r="J233" s="7">
        <f t="shared" si="35"/>
        <v>993041.92999999993</v>
      </c>
      <c r="K233" s="31"/>
      <c r="L233" s="557"/>
      <c r="M233" s="557"/>
      <c r="N233" s="557"/>
      <c r="O233" s="39">
        <v>18</v>
      </c>
      <c r="P233" s="40">
        <v>1801</v>
      </c>
      <c r="Q233" s="301"/>
      <c r="Z233" s="308"/>
    </row>
    <row r="234" spans="1:26" s="9" customFormat="1" ht="32.25" customHeight="1" x14ac:dyDescent="0.25">
      <c r="A234" s="805"/>
      <c r="B234" s="794"/>
      <c r="C234" s="751"/>
      <c r="D234" s="194">
        <v>1166</v>
      </c>
      <c r="E234" s="19" t="s">
        <v>229</v>
      </c>
      <c r="F234" s="47" t="s">
        <v>233</v>
      </c>
      <c r="G234" s="68">
        <v>780000</v>
      </c>
      <c r="H234" s="68">
        <v>1040000</v>
      </c>
      <c r="I234" s="68">
        <v>930000</v>
      </c>
      <c r="J234" s="1">
        <v>605000</v>
      </c>
      <c r="K234" s="599" t="s">
        <v>834</v>
      </c>
      <c r="L234" s="594">
        <v>1</v>
      </c>
      <c r="M234" s="594">
        <v>1</v>
      </c>
      <c r="N234" s="594">
        <v>1</v>
      </c>
      <c r="O234" s="21">
        <v>18</v>
      </c>
      <c r="P234" s="22">
        <v>1801</v>
      </c>
      <c r="Q234" s="301"/>
      <c r="Z234" s="308"/>
    </row>
    <row r="235" spans="1:26" s="9" customFormat="1" ht="38.25" x14ac:dyDescent="0.25">
      <c r="A235" s="805"/>
      <c r="B235" s="794"/>
      <c r="C235" s="751"/>
      <c r="D235" s="194">
        <v>1166</v>
      </c>
      <c r="E235" s="52" t="s">
        <v>230</v>
      </c>
      <c r="F235" s="155" t="s">
        <v>234</v>
      </c>
      <c r="G235" s="68">
        <v>239136.44</v>
      </c>
      <c r="H235" s="68">
        <v>610000</v>
      </c>
      <c r="I235" s="68">
        <v>460000</v>
      </c>
      <c r="J235" s="1">
        <v>179541.93</v>
      </c>
      <c r="K235" s="599" t="s">
        <v>835</v>
      </c>
      <c r="L235" s="594">
        <v>0</v>
      </c>
      <c r="M235" s="594">
        <v>2</v>
      </c>
      <c r="N235" s="594">
        <v>2</v>
      </c>
      <c r="O235" s="21">
        <v>18</v>
      </c>
      <c r="P235" s="22">
        <v>1801</v>
      </c>
      <c r="Q235" s="301"/>
      <c r="Z235" s="308"/>
    </row>
    <row r="236" spans="1:26" s="9" customFormat="1" ht="38.25" x14ac:dyDescent="0.25">
      <c r="A236" s="805"/>
      <c r="B236" s="794"/>
      <c r="C236" s="751"/>
      <c r="D236" s="194">
        <v>1166</v>
      </c>
      <c r="E236" s="154" t="s">
        <v>231</v>
      </c>
      <c r="F236" s="155" t="s">
        <v>235</v>
      </c>
      <c r="G236" s="68">
        <v>103000</v>
      </c>
      <c r="H236" s="68">
        <v>16000</v>
      </c>
      <c r="I236" s="68">
        <v>16000</v>
      </c>
      <c r="J236" s="1">
        <v>0</v>
      </c>
      <c r="K236" s="599" t="s">
        <v>836</v>
      </c>
      <c r="L236" s="594">
        <v>1</v>
      </c>
      <c r="M236" s="594">
        <v>1</v>
      </c>
      <c r="N236" s="594">
        <v>1</v>
      </c>
      <c r="O236" s="21">
        <v>18</v>
      </c>
      <c r="P236" s="22">
        <v>1801</v>
      </c>
      <c r="Q236" s="301"/>
      <c r="Z236" s="308"/>
    </row>
    <row r="237" spans="1:26" s="9" customFormat="1" ht="25.5" x14ac:dyDescent="0.25">
      <c r="A237" s="805"/>
      <c r="B237" s="794"/>
      <c r="C237" s="751"/>
      <c r="D237" s="199">
        <v>1166</v>
      </c>
      <c r="E237" s="211" t="s">
        <v>232</v>
      </c>
      <c r="F237" s="203" t="s">
        <v>236</v>
      </c>
      <c r="G237" s="213">
        <v>3750</v>
      </c>
      <c r="H237" s="213">
        <v>10000</v>
      </c>
      <c r="I237" s="68">
        <v>10000</v>
      </c>
      <c r="J237" s="1">
        <v>5000</v>
      </c>
      <c r="K237" s="599" t="s">
        <v>837</v>
      </c>
      <c r="L237" s="594">
        <v>1</v>
      </c>
      <c r="M237" s="594">
        <v>1</v>
      </c>
      <c r="N237" s="594">
        <v>1</v>
      </c>
      <c r="O237" s="214">
        <v>18</v>
      </c>
      <c r="P237" s="215">
        <v>1801</v>
      </c>
      <c r="Q237" s="301"/>
      <c r="Z237" s="308"/>
    </row>
    <row r="238" spans="1:26" s="9" customFormat="1" ht="20.25" x14ac:dyDescent="0.25">
      <c r="A238" s="805"/>
      <c r="B238" s="794"/>
      <c r="C238" s="751"/>
      <c r="D238" s="199">
        <v>1165</v>
      </c>
      <c r="E238" s="46" t="s">
        <v>849</v>
      </c>
      <c r="F238" s="47" t="s">
        <v>237</v>
      </c>
      <c r="G238" s="68">
        <v>169641</v>
      </c>
      <c r="H238" s="68">
        <v>480000</v>
      </c>
      <c r="I238" s="68">
        <v>440000</v>
      </c>
      <c r="J238" s="1">
        <v>203500</v>
      </c>
      <c r="K238" s="599" t="s">
        <v>838</v>
      </c>
      <c r="L238" s="594">
        <v>5</v>
      </c>
      <c r="M238" s="594">
        <v>3</v>
      </c>
      <c r="N238" s="594">
        <v>3</v>
      </c>
      <c r="O238" s="21">
        <v>18</v>
      </c>
      <c r="P238" s="22">
        <v>1801</v>
      </c>
      <c r="Q238" s="474"/>
      <c r="Z238" s="308"/>
    </row>
    <row r="239" spans="1:26" s="9" customFormat="1" ht="21" thickBot="1" x14ac:dyDescent="0.3">
      <c r="A239" s="805"/>
      <c r="B239" s="794"/>
      <c r="C239" s="754"/>
      <c r="D239" s="517">
        <v>1166</v>
      </c>
      <c r="E239" s="168" t="s">
        <v>749</v>
      </c>
      <c r="F239" s="169" t="s">
        <v>750</v>
      </c>
      <c r="G239" s="170">
        <v>0</v>
      </c>
      <c r="H239" s="170">
        <v>0</v>
      </c>
      <c r="I239" s="170">
        <v>317400</v>
      </c>
      <c r="J239" s="181">
        <v>0</v>
      </c>
      <c r="K239" s="607" t="s">
        <v>758</v>
      </c>
      <c r="L239" s="608">
        <v>0</v>
      </c>
      <c r="M239" s="608">
        <v>1</v>
      </c>
      <c r="N239" s="608">
        <v>1</v>
      </c>
      <c r="O239" s="171">
        <v>18</v>
      </c>
      <c r="P239" s="172">
        <v>1801</v>
      </c>
      <c r="Q239" s="702"/>
      <c r="R239" s="9" t="s">
        <v>847</v>
      </c>
      <c r="Z239" s="308"/>
    </row>
    <row r="240" spans="1:26" s="9" customFormat="1" ht="15.75" customHeight="1" thickTop="1" x14ac:dyDescent="0.25">
      <c r="A240" s="802" t="s">
        <v>93</v>
      </c>
      <c r="B240" s="794" t="s">
        <v>878</v>
      </c>
      <c r="C240" s="780" t="s">
        <v>99</v>
      </c>
      <c r="D240" s="466"/>
      <c r="E240" s="30"/>
      <c r="F240" s="31"/>
      <c r="G240" s="7"/>
      <c r="H240" s="7"/>
      <c r="I240" s="7"/>
      <c r="J240" s="7"/>
      <c r="K240" s="31"/>
      <c r="L240" s="557"/>
      <c r="M240" s="557"/>
      <c r="N240" s="557"/>
      <c r="O240" s="39"/>
      <c r="P240" s="40"/>
      <c r="Q240" s="301"/>
      <c r="Z240" s="308"/>
    </row>
    <row r="241" spans="1:26" s="9" customFormat="1" x14ac:dyDescent="0.25">
      <c r="A241" s="802"/>
      <c r="B241" s="794"/>
      <c r="C241" s="751"/>
      <c r="D241" s="466"/>
      <c r="E241" s="30"/>
      <c r="F241" s="31"/>
      <c r="G241" s="7"/>
      <c r="H241" s="7"/>
      <c r="I241" s="7"/>
      <c r="J241" s="7"/>
      <c r="K241" s="31"/>
      <c r="L241" s="557"/>
      <c r="M241" s="557"/>
      <c r="N241" s="557"/>
      <c r="O241" s="39"/>
      <c r="P241" s="40"/>
      <c r="Q241" s="301"/>
      <c r="Z241" s="308"/>
    </row>
    <row r="242" spans="1:26" s="9" customFormat="1" x14ac:dyDescent="0.25">
      <c r="A242" s="802"/>
      <c r="B242" s="794"/>
      <c r="C242" s="751"/>
      <c r="D242" s="466"/>
      <c r="E242" s="30"/>
      <c r="F242" s="31"/>
      <c r="G242" s="7"/>
      <c r="H242" s="7"/>
      <c r="I242" s="7"/>
      <c r="J242" s="7"/>
      <c r="K242" s="31"/>
      <c r="L242" s="557"/>
      <c r="M242" s="557"/>
      <c r="N242" s="557"/>
      <c r="O242" s="39"/>
      <c r="P242" s="40"/>
      <c r="Q242" s="301"/>
      <c r="Z242" s="308"/>
    </row>
    <row r="243" spans="1:26" s="9" customFormat="1" x14ac:dyDescent="0.25">
      <c r="A243" s="802"/>
      <c r="B243" s="794"/>
      <c r="C243" s="751"/>
      <c r="D243" s="194"/>
      <c r="E243" s="52"/>
      <c r="F243" s="53"/>
      <c r="G243" s="68"/>
      <c r="H243" s="68"/>
      <c r="I243" s="5"/>
      <c r="J243" s="5"/>
      <c r="K243" s="20"/>
      <c r="L243" s="598"/>
      <c r="M243" s="598"/>
      <c r="N243" s="598"/>
      <c r="O243" s="21"/>
      <c r="P243" s="22"/>
      <c r="Q243" s="301"/>
      <c r="Z243" s="308"/>
    </row>
    <row r="244" spans="1:26" s="9" customFormat="1" x14ac:dyDescent="0.25">
      <c r="A244" s="802"/>
      <c r="B244" s="794"/>
      <c r="C244" s="751"/>
      <c r="D244" s="194"/>
      <c r="E244" s="154"/>
      <c r="F244" s="155"/>
      <c r="G244" s="68"/>
      <c r="H244" s="68"/>
      <c r="I244" s="5"/>
      <c r="J244" s="5"/>
      <c r="K244" s="20"/>
      <c r="L244" s="598"/>
      <c r="M244" s="598"/>
      <c r="N244" s="598"/>
      <c r="O244" s="21"/>
      <c r="P244" s="22"/>
      <c r="Q244" s="301"/>
      <c r="Z244" s="308"/>
    </row>
    <row r="245" spans="1:26" s="9" customFormat="1" ht="15.75" thickBot="1" x14ac:dyDescent="0.3">
      <c r="A245" s="802"/>
      <c r="B245" s="799"/>
      <c r="C245" s="783"/>
      <c r="D245" s="195"/>
      <c r="E245" s="27"/>
      <c r="F245" s="6"/>
      <c r="G245" s="2"/>
      <c r="H245" s="2"/>
      <c r="I245" s="2"/>
      <c r="J245" s="2"/>
      <c r="K245" s="6"/>
      <c r="L245" s="649"/>
      <c r="M245" s="649"/>
      <c r="N245" s="649"/>
      <c r="O245" s="28"/>
      <c r="P245" s="29"/>
      <c r="Q245" s="303"/>
      <c r="Z245" s="308"/>
    </row>
    <row r="246" spans="1:26" s="9" customFormat="1" ht="15" customHeight="1" x14ac:dyDescent="0.25">
      <c r="A246" s="802"/>
      <c r="B246" s="800" t="s">
        <v>100</v>
      </c>
      <c r="C246" s="784" t="s">
        <v>101</v>
      </c>
      <c r="D246" s="197">
        <v>1090</v>
      </c>
      <c r="E246" s="35">
        <v>1090</v>
      </c>
      <c r="F246" s="36" t="s">
        <v>244</v>
      </c>
      <c r="G246" s="388">
        <f>SUM(G247:G249)</f>
        <v>75000</v>
      </c>
      <c r="H246" s="388">
        <f>SUM(H247:H249)</f>
        <v>117000</v>
      </c>
      <c r="I246" s="388">
        <f>SUM(I247:I249)</f>
        <v>120000</v>
      </c>
      <c r="J246" s="388">
        <f>SUM(J247:J249)</f>
        <v>52500</v>
      </c>
      <c r="K246" s="36"/>
      <c r="L246" s="556"/>
      <c r="M246" s="556"/>
      <c r="N246" s="556"/>
      <c r="O246" s="37">
        <v>17</v>
      </c>
      <c r="P246" s="38">
        <v>1701</v>
      </c>
      <c r="Q246" s="301"/>
      <c r="Z246" s="308"/>
    </row>
    <row r="247" spans="1:26" s="9" customFormat="1" ht="20.25" x14ac:dyDescent="0.25">
      <c r="A247" s="802"/>
      <c r="B247" s="794"/>
      <c r="C247" s="751"/>
      <c r="D247" s="707">
        <v>1090</v>
      </c>
      <c r="E247" s="149" t="s">
        <v>245</v>
      </c>
      <c r="F247" s="150" t="s">
        <v>246</v>
      </c>
      <c r="G247" s="703">
        <v>45000</v>
      </c>
      <c r="H247" s="703">
        <v>45000</v>
      </c>
      <c r="I247" s="505">
        <v>45000</v>
      </c>
      <c r="J247" s="505">
        <v>22500</v>
      </c>
      <c r="K247" s="599" t="s">
        <v>839</v>
      </c>
      <c r="L247" s="594">
        <v>200</v>
      </c>
      <c r="M247" s="594">
        <v>200</v>
      </c>
      <c r="N247" s="594">
        <v>214</v>
      </c>
      <c r="O247" s="25">
        <v>17</v>
      </c>
      <c r="P247" s="26">
        <v>1701</v>
      </c>
      <c r="Q247" s="301"/>
      <c r="Z247" s="308"/>
    </row>
    <row r="248" spans="1:26" s="9" customFormat="1" ht="20.25" x14ac:dyDescent="0.25">
      <c r="A248" s="802"/>
      <c r="B248" s="794"/>
      <c r="C248" s="751"/>
      <c r="D248" s="194">
        <v>1090</v>
      </c>
      <c r="E248" s="46" t="s">
        <v>247</v>
      </c>
      <c r="F248" s="47" t="s">
        <v>248</v>
      </c>
      <c r="G248" s="352">
        <v>0</v>
      </c>
      <c r="H248" s="352">
        <v>40000</v>
      </c>
      <c r="I248" s="505">
        <v>40000</v>
      </c>
      <c r="J248" s="505">
        <v>0</v>
      </c>
      <c r="K248" s="599" t="s">
        <v>840</v>
      </c>
      <c r="L248" s="594">
        <v>1</v>
      </c>
      <c r="M248" s="594">
        <v>1</v>
      </c>
      <c r="N248" s="594">
        <v>0</v>
      </c>
      <c r="O248" s="21">
        <v>17</v>
      </c>
      <c r="P248" s="22">
        <v>1701</v>
      </c>
      <c r="Q248" s="301"/>
      <c r="Z248" s="308"/>
    </row>
    <row r="249" spans="1:26" s="9" customFormat="1" ht="25.5" x14ac:dyDescent="0.25">
      <c r="A249" s="802"/>
      <c r="B249" s="794"/>
      <c r="C249" s="751"/>
      <c r="D249" s="194">
        <v>1090</v>
      </c>
      <c r="E249" s="46" t="s">
        <v>249</v>
      </c>
      <c r="F249" s="47" t="s">
        <v>250</v>
      </c>
      <c r="G249" s="352">
        <v>30000</v>
      </c>
      <c r="H249" s="352">
        <v>32000</v>
      </c>
      <c r="I249" s="505">
        <v>35000</v>
      </c>
      <c r="J249" s="505">
        <v>30000</v>
      </c>
      <c r="K249" s="599" t="s">
        <v>841</v>
      </c>
      <c r="L249" s="594">
        <v>5</v>
      </c>
      <c r="M249" s="594">
        <v>5</v>
      </c>
      <c r="N249" s="594">
        <v>17</v>
      </c>
      <c r="O249" s="21">
        <v>17</v>
      </c>
      <c r="P249" s="22">
        <v>1701</v>
      </c>
      <c r="Q249" s="301"/>
      <c r="Z249" s="308"/>
    </row>
    <row r="250" spans="1:26" s="9" customFormat="1" x14ac:dyDescent="0.25">
      <c r="A250" s="802"/>
      <c r="B250" s="794"/>
      <c r="C250" s="751"/>
      <c r="D250" s="707"/>
      <c r="E250" s="149"/>
      <c r="F250" s="150"/>
      <c r="G250" s="703"/>
      <c r="H250" s="703"/>
      <c r="I250" s="704"/>
      <c r="J250" s="704"/>
      <c r="K250" s="589"/>
      <c r="L250" s="590"/>
      <c r="M250" s="590"/>
      <c r="N250" s="590"/>
      <c r="O250" s="25"/>
      <c r="P250" s="26"/>
      <c r="Q250" s="313"/>
      <c r="Z250" s="308"/>
    </row>
    <row r="251" spans="1:26" s="9" customFormat="1" ht="15.75" thickBot="1" x14ac:dyDescent="0.3">
      <c r="A251" s="802"/>
      <c r="B251" s="794"/>
      <c r="C251" s="754"/>
      <c r="D251" s="196"/>
      <c r="E251" s="163"/>
      <c r="F251" s="164"/>
      <c r="G251" s="165"/>
      <c r="H251" s="165"/>
      <c r="I251" s="165"/>
      <c r="J251" s="165"/>
      <c r="K251" s="164"/>
      <c r="L251" s="646"/>
      <c r="M251" s="646"/>
      <c r="N251" s="646"/>
      <c r="O251" s="166"/>
      <c r="P251" s="167"/>
      <c r="Q251" s="302"/>
      <c r="Z251" s="308"/>
    </row>
    <row r="252" spans="1:26" s="9" customFormat="1" ht="15.75" customHeight="1" thickTop="1" x14ac:dyDescent="0.25">
      <c r="A252" s="802"/>
      <c r="B252" s="794"/>
      <c r="C252" s="779" t="s">
        <v>102</v>
      </c>
      <c r="D252" s="193"/>
      <c r="E252" s="173"/>
      <c r="F252" s="174"/>
      <c r="G252" s="175"/>
      <c r="H252" s="175"/>
      <c r="I252" s="175"/>
      <c r="J252" s="175"/>
      <c r="K252" s="174"/>
      <c r="L252" s="555"/>
      <c r="M252" s="555"/>
      <c r="N252" s="555"/>
      <c r="O252" s="176"/>
      <c r="P252" s="177"/>
      <c r="Q252" s="301"/>
      <c r="Z252" s="308"/>
    </row>
    <row r="253" spans="1:26" s="9" customFormat="1" x14ac:dyDescent="0.25">
      <c r="A253" s="802"/>
      <c r="B253" s="794"/>
      <c r="C253" s="780"/>
      <c r="D253" s="466"/>
      <c r="E253" s="30"/>
      <c r="F253" s="31"/>
      <c r="G253" s="7"/>
      <c r="H253" s="7"/>
      <c r="I253" s="7"/>
      <c r="J253" s="7"/>
      <c r="K253" s="31"/>
      <c r="L253" s="557"/>
      <c r="M253" s="557"/>
      <c r="N253" s="557"/>
      <c r="O253" s="39"/>
      <c r="P253" s="40"/>
      <c r="Q253" s="301"/>
      <c r="Z253" s="308"/>
    </row>
    <row r="254" spans="1:26" s="9" customFormat="1" x14ac:dyDescent="0.25">
      <c r="A254" s="802"/>
      <c r="B254" s="794"/>
      <c r="C254" s="781"/>
      <c r="D254" s="194"/>
      <c r="E254" s="63"/>
      <c r="F254" s="64"/>
      <c r="G254" s="69"/>
      <c r="H254" s="69"/>
      <c r="I254" s="69"/>
      <c r="J254" s="69"/>
      <c r="K254" s="64"/>
      <c r="L254" s="650"/>
      <c r="M254" s="650"/>
      <c r="N254" s="650"/>
      <c r="O254" s="61"/>
      <c r="P254" s="62"/>
      <c r="Q254" s="301"/>
      <c r="Z254" s="308"/>
    </row>
    <row r="255" spans="1:26" s="9" customFormat="1" x14ac:dyDescent="0.25">
      <c r="A255" s="802"/>
      <c r="B255" s="794"/>
      <c r="C255" s="781"/>
      <c r="D255" s="194"/>
      <c r="E255" s="19"/>
      <c r="F255" s="20"/>
      <c r="G255" s="1"/>
      <c r="H255" s="1"/>
      <c r="I255" s="1"/>
      <c r="J255" s="1"/>
      <c r="K255" s="20"/>
      <c r="L255" s="594"/>
      <c r="M255" s="594"/>
      <c r="N255" s="594"/>
      <c r="O255" s="21"/>
      <c r="P255" s="22"/>
      <c r="Q255" s="301"/>
      <c r="Z255" s="308"/>
    </row>
    <row r="256" spans="1:26" s="9" customFormat="1" ht="15.75" thickBot="1" x14ac:dyDescent="0.3">
      <c r="A256" s="802"/>
      <c r="B256" s="794"/>
      <c r="C256" s="782"/>
      <c r="D256" s="196"/>
      <c r="E256" s="163"/>
      <c r="F256" s="164"/>
      <c r="G256" s="165"/>
      <c r="H256" s="165"/>
      <c r="I256" s="165"/>
      <c r="J256" s="165"/>
      <c r="K256" s="164"/>
      <c r="L256" s="597"/>
      <c r="M256" s="597"/>
      <c r="N256" s="597"/>
      <c r="O256" s="166"/>
      <c r="P256" s="167"/>
      <c r="Q256" s="302"/>
      <c r="Z256" s="308"/>
    </row>
    <row r="257" spans="1:26" s="9" customFormat="1" ht="26.25" thickTop="1" x14ac:dyDescent="0.25">
      <c r="A257" s="802"/>
      <c r="B257" s="794"/>
      <c r="C257" s="779" t="s">
        <v>103</v>
      </c>
      <c r="D257" s="193">
        <v>1070</v>
      </c>
      <c r="E257" s="297">
        <v>1070</v>
      </c>
      <c r="F257" s="298" t="s">
        <v>161</v>
      </c>
      <c r="G257" s="389">
        <f>SUM(G258:G259)</f>
        <v>0</v>
      </c>
      <c r="H257" s="389">
        <f>SUM(H258:H259)</f>
        <v>6016219</v>
      </c>
      <c r="I257" s="389">
        <f>SUM(I258:I259)</f>
        <v>9195000</v>
      </c>
      <c r="J257" s="389">
        <f t="shared" ref="J257" si="36">SUM(J258:J259)</f>
        <v>87768.75</v>
      </c>
      <c r="K257" s="174"/>
      <c r="L257" s="555"/>
      <c r="M257" s="555"/>
      <c r="N257" s="555"/>
      <c r="O257" s="176">
        <v>17</v>
      </c>
      <c r="P257" s="177">
        <v>1701</v>
      </c>
      <c r="Q257" s="393"/>
      <c r="Z257" s="308"/>
    </row>
    <row r="258" spans="1:26" s="9" customFormat="1" ht="25.5" x14ac:dyDescent="0.25">
      <c r="A258" s="802"/>
      <c r="B258" s="794"/>
      <c r="C258" s="751"/>
      <c r="D258" s="282">
        <v>1070</v>
      </c>
      <c r="E258" s="583" t="s">
        <v>713</v>
      </c>
      <c r="F258" s="584" t="s">
        <v>714</v>
      </c>
      <c r="G258" s="110">
        <v>0</v>
      </c>
      <c r="H258" s="110">
        <v>3850000</v>
      </c>
      <c r="I258" s="5">
        <v>3100000</v>
      </c>
      <c r="J258" s="1">
        <v>0</v>
      </c>
      <c r="K258" s="599" t="s">
        <v>869</v>
      </c>
      <c r="L258" s="594">
        <v>0</v>
      </c>
      <c r="M258" s="594">
        <v>1</v>
      </c>
      <c r="N258" s="594">
        <v>0</v>
      </c>
      <c r="O258" s="21">
        <v>17</v>
      </c>
      <c r="P258" s="22">
        <v>1701</v>
      </c>
      <c r="Q258" s="301"/>
      <c r="Z258" s="308"/>
    </row>
    <row r="259" spans="1:26" s="9" customFormat="1" ht="20.25" x14ac:dyDescent="0.25">
      <c r="A259" s="802"/>
      <c r="B259" s="794"/>
      <c r="C259" s="751"/>
      <c r="D259" s="282">
        <v>1070</v>
      </c>
      <c r="E259" s="687" t="s">
        <v>726</v>
      </c>
      <c r="F259" s="688" t="s">
        <v>727</v>
      </c>
      <c r="G259" s="110">
        <v>0</v>
      </c>
      <c r="H259" s="110">
        <v>2166219</v>
      </c>
      <c r="I259" s="5">
        <v>6095000</v>
      </c>
      <c r="J259" s="1">
        <v>87768.75</v>
      </c>
      <c r="K259" s="599" t="s">
        <v>869</v>
      </c>
      <c r="L259" s="594">
        <v>0</v>
      </c>
      <c r="M259" s="594">
        <v>1</v>
      </c>
      <c r="N259" s="594">
        <v>0.01</v>
      </c>
      <c r="O259" s="21">
        <v>17</v>
      </c>
      <c r="P259" s="22">
        <v>1701</v>
      </c>
      <c r="Q259" s="301"/>
      <c r="R259" s="9" t="s">
        <v>847</v>
      </c>
      <c r="Z259" s="308"/>
    </row>
    <row r="260" spans="1:26" s="9" customFormat="1" ht="20.25" x14ac:dyDescent="0.25">
      <c r="A260" s="802"/>
      <c r="B260" s="794"/>
      <c r="C260" s="751"/>
      <c r="D260" s="194">
        <v>1075</v>
      </c>
      <c r="E260" s="48">
        <v>1075</v>
      </c>
      <c r="F260" s="49" t="s">
        <v>751</v>
      </c>
      <c r="G260" s="8">
        <f>SUM(G261:G261)</f>
        <v>0</v>
      </c>
      <c r="H260" s="8">
        <f>SUM(H261:H261)</f>
        <v>0</v>
      </c>
      <c r="I260" s="8">
        <f>SUM(I261:I261)</f>
        <v>6700000</v>
      </c>
      <c r="J260" s="8">
        <f>SUM(J261:J261)</f>
        <v>0</v>
      </c>
      <c r="K260" s="8"/>
      <c r="L260" s="8"/>
      <c r="M260" s="8"/>
      <c r="N260" s="8"/>
      <c r="O260" s="515">
        <v>12</v>
      </c>
      <c r="P260" s="516">
        <v>1201</v>
      </c>
      <c r="Q260" s="301"/>
      <c r="Z260" s="308"/>
    </row>
    <row r="261" spans="1:26" s="432" customFormat="1" ht="20.25" x14ac:dyDescent="0.25">
      <c r="A261" s="802"/>
      <c r="B261" s="794"/>
      <c r="C261" s="785"/>
      <c r="D261" s="441">
        <v>1075</v>
      </c>
      <c r="E261" s="494" t="s">
        <v>741</v>
      </c>
      <c r="F261" s="766" t="s">
        <v>742</v>
      </c>
      <c r="G261" s="111">
        <v>0</v>
      </c>
      <c r="H261" s="111">
        <v>0</v>
      </c>
      <c r="I261" s="111">
        <v>6700000</v>
      </c>
      <c r="J261" s="111">
        <v>0</v>
      </c>
      <c r="K261" s="767" t="s">
        <v>416</v>
      </c>
      <c r="L261" s="768">
        <v>0.1</v>
      </c>
      <c r="M261" s="768">
        <v>1</v>
      </c>
      <c r="N261" s="768">
        <v>0</v>
      </c>
      <c r="O261" s="769">
        <v>12</v>
      </c>
      <c r="P261" s="770">
        <v>1201</v>
      </c>
      <c r="Q261" s="771"/>
    </row>
    <row r="262" spans="1:26" s="9" customFormat="1" ht="20.25" x14ac:dyDescent="0.25">
      <c r="A262" s="802"/>
      <c r="B262" s="794"/>
      <c r="C262" s="751"/>
      <c r="D262" s="194">
        <v>1140</v>
      </c>
      <c r="E262" s="48">
        <v>1140</v>
      </c>
      <c r="F262" s="49" t="s">
        <v>112</v>
      </c>
      <c r="G262" s="8">
        <f>SUM(G263)</f>
        <v>0</v>
      </c>
      <c r="H262" s="8">
        <f t="shared" ref="H262:J262" si="37">SUM(H263)</f>
        <v>0</v>
      </c>
      <c r="I262" s="8">
        <f>SUM(I263)</f>
        <v>5130000</v>
      </c>
      <c r="J262" s="8">
        <f t="shared" si="37"/>
        <v>227183.37</v>
      </c>
      <c r="K262" s="8"/>
      <c r="L262" s="8"/>
      <c r="M262" s="8"/>
      <c r="N262" s="8"/>
      <c r="O262" s="515">
        <v>18</v>
      </c>
      <c r="P262" s="516">
        <v>1801</v>
      </c>
      <c r="Q262" s="301"/>
      <c r="Z262" s="308"/>
    </row>
    <row r="263" spans="1:26" s="9" customFormat="1" ht="26.25" thickBot="1" x14ac:dyDescent="0.3">
      <c r="A263" s="802"/>
      <c r="B263" s="794"/>
      <c r="C263" s="754"/>
      <c r="D263" s="196">
        <v>1140</v>
      </c>
      <c r="E263" s="189" t="s">
        <v>747</v>
      </c>
      <c r="F263" s="190" t="s">
        <v>748</v>
      </c>
      <c r="G263" s="774">
        <v>0</v>
      </c>
      <c r="H263" s="774">
        <v>0</v>
      </c>
      <c r="I263" s="774">
        <v>5130000</v>
      </c>
      <c r="J263" s="506">
        <v>227183.37</v>
      </c>
      <c r="K263" s="614" t="s">
        <v>758</v>
      </c>
      <c r="L263" s="597">
        <v>0</v>
      </c>
      <c r="M263" s="597">
        <v>1</v>
      </c>
      <c r="N263" s="597">
        <v>1</v>
      </c>
      <c r="O263" s="349">
        <v>18</v>
      </c>
      <c r="P263" s="333">
        <v>1801</v>
      </c>
      <c r="Q263" s="702"/>
      <c r="R263" s="9" t="s">
        <v>847</v>
      </c>
      <c r="Z263" s="308"/>
    </row>
    <row r="264" spans="1:26" s="9" customFormat="1" ht="21" customHeight="1" thickTop="1" x14ac:dyDescent="0.25">
      <c r="A264" s="802"/>
      <c r="B264" s="794"/>
      <c r="C264" s="751" t="s">
        <v>104</v>
      </c>
      <c r="D264" s="466">
        <v>1120</v>
      </c>
      <c r="E264" s="585">
        <v>1120</v>
      </c>
      <c r="F264" s="586" t="s">
        <v>254</v>
      </c>
      <c r="G264" s="70">
        <f>G265</f>
        <v>209812</v>
      </c>
      <c r="H264" s="70">
        <f t="shared" ref="H264:J264" si="38">H265</f>
        <v>1945000</v>
      </c>
      <c r="I264" s="70">
        <f t="shared" si="38"/>
        <v>195000</v>
      </c>
      <c r="J264" s="70">
        <f t="shared" si="38"/>
        <v>19812.5</v>
      </c>
      <c r="K264" s="31"/>
      <c r="L264" s="557"/>
      <c r="M264" s="557"/>
      <c r="N264" s="557"/>
      <c r="O264" s="39">
        <v>18</v>
      </c>
      <c r="P264" s="40">
        <v>1801</v>
      </c>
      <c r="Q264" s="301"/>
      <c r="Z264" s="308"/>
    </row>
    <row r="265" spans="1:26" s="9" customFormat="1" ht="30.75" customHeight="1" x14ac:dyDescent="0.25">
      <c r="A265" s="802"/>
      <c r="B265" s="794"/>
      <c r="C265" s="751"/>
      <c r="D265" s="194">
        <v>1120</v>
      </c>
      <c r="E265" s="46" t="s">
        <v>255</v>
      </c>
      <c r="F265" s="47" t="s">
        <v>256</v>
      </c>
      <c r="G265" s="68">
        <v>209812</v>
      </c>
      <c r="H265" s="68">
        <v>1945000</v>
      </c>
      <c r="I265" s="68">
        <f>55000+140000</f>
        <v>195000</v>
      </c>
      <c r="J265" s="1">
        <v>19812.5</v>
      </c>
      <c r="K265" s="599" t="s">
        <v>837</v>
      </c>
      <c r="L265" s="594">
        <v>1</v>
      </c>
      <c r="M265" s="594">
        <v>1</v>
      </c>
      <c r="N265" s="594">
        <v>1</v>
      </c>
      <c r="O265" s="21">
        <v>18</v>
      </c>
      <c r="P265" s="22">
        <v>1801</v>
      </c>
      <c r="Q265" s="301"/>
      <c r="Z265" s="308"/>
    </row>
    <row r="266" spans="1:26" s="9" customFormat="1" ht="27.75" customHeight="1" x14ac:dyDescent="0.25">
      <c r="A266" s="802"/>
      <c r="B266" s="794"/>
      <c r="C266" s="751"/>
      <c r="D266" s="194">
        <v>1140</v>
      </c>
      <c r="E266" s="48">
        <v>1140</v>
      </c>
      <c r="F266" s="49" t="s">
        <v>112</v>
      </c>
      <c r="G266" s="8">
        <f>SUM(G267:G270)</f>
        <v>12261722</v>
      </c>
      <c r="H266" s="8">
        <f t="shared" ref="H266:I266" si="39">SUM(H267:H270)</f>
        <v>32467326</v>
      </c>
      <c r="I266" s="8">
        <f t="shared" si="39"/>
        <v>0</v>
      </c>
      <c r="J266" s="8">
        <f>J267+J268+J269</f>
        <v>802652.53</v>
      </c>
      <c r="K266" s="32"/>
      <c r="L266" s="554"/>
      <c r="M266" s="554"/>
      <c r="N266" s="554"/>
      <c r="O266" s="225" t="s">
        <v>258</v>
      </c>
      <c r="P266" s="226" t="s">
        <v>258</v>
      </c>
      <c r="Q266" s="301"/>
      <c r="Z266" s="308"/>
    </row>
    <row r="267" spans="1:26" s="9" customFormat="1" ht="45" customHeight="1" x14ac:dyDescent="0.25">
      <c r="A267" s="802"/>
      <c r="B267" s="794"/>
      <c r="C267" s="751"/>
      <c r="D267" s="194">
        <v>1140</v>
      </c>
      <c r="E267" s="46" t="s">
        <v>257</v>
      </c>
      <c r="F267" s="47" t="s">
        <v>259</v>
      </c>
      <c r="G267" s="352">
        <v>9345956.879999999</v>
      </c>
      <c r="H267" s="352">
        <v>3364900</v>
      </c>
      <c r="I267" s="505">
        <v>0</v>
      </c>
      <c r="J267" s="505">
        <v>0</v>
      </c>
      <c r="K267" s="599" t="s">
        <v>842</v>
      </c>
      <c r="L267" s="594">
        <v>50</v>
      </c>
      <c r="M267" s="594">
        <v>50</v>
      </c>
      <c r="N267" s="594">
        <v>50</v>
      </c>
      <c r="O267" s="335">
        <v>15</v>
      </c>
      <c r="P267" s="319" t="s">
        <v>120</v>
      </c>
      <c r="Q267" s="301" t="s">
        <v>635</v>
      </c>
      <c r="Z267" s="308"/>
    </row>
    <row r="268" spans="1:26" s="9" customFormat="1" ht="38.25" customHeight="1" x14ac:dyDescent="0.25">
      <c r="A268" s="802"/>
      <c r="B268" s="794"/>
      <c r="C268" s="751"/>
      <c r="D268" s="466">
        <v>1140</v>
      </c>
      <c r="E268" s="227" t="s">
        <v>257</v>
      </c>
      <c r="F268" s="434" t="s">
        <v>259</v>
      </c>
      <c r="G268" s="202">
        <v>0</v>
      </c>
      <c r="H268" s="202">
        <v>12738500</v>
      </c>
      <c r="I268" s="1">
        <v>0</v>
      </c>
      <c r="J268" s="1">
        <v>802652.53</v>
      </c>
      <c r="K268" s="589" t="s">
        <v>843</v>
      </c>
      <c r="L268" s="590">
        <v>2</v>
      </c>
      <c r="M268" s="590">
        <v>0</v>
      </c>
      <c r="N268" s="590">
        <v>1</v>
      </c>
      <c r="O268" s="380">
        <v>16</v>
      </c>
      <c r="P268" s="381">
        <v>1602</v>
      </c>
      <c r="Q268" s="301" t="s">
        <v>627</v>
      </c>
      <c r="Z268" s="308"/>
    </row>
    <row r="269" spans="1:26" s="9" customFormat="1" ht="36" x14ac:dyDescent="0.25">
      <c r="A269" s="802"/>
      <c r="B269" s="794"/>
      <c r="C269" s="751"/>
      <c r="D269" s="713">
        <v>1140</v>
      </c>
      <c r="E269" s="715" t="s">
        <v>257</v>
      </c>
      <c r="F269" s="719" t="s">
        <v>259</v>
      </c>
      <c r="G269" s="721">
        <v>2915765.12</v>
      </c>
      <c r="H269" s="723">
        <v>16363926</v>
      </c>
      <c r="I269" s="725">
        <v>0</v>
      </c>
      <c r="J269" s="729">
        <v>0</v>
      </c>
      <c r="K269" s="695" t="s">
        <v>844</v>
      </c>
      <c r="L269" s="735">
        <v>0.05</v>
      </c>
      <c r="M269" s="733">
        <v>0.55000000000000004</v>
      </c>
      <c r="N269" s="733">
        <v>1</v>
      </c>
      <c r="O269" s="731">
        <v>17</v>
      </c>
      <c r="P269" s="727">
        <v>1701</v>
      </c>
      <c r="Q269" s="717"/>
      <c r="Z269" s="308"/>
    </row>
    <row r="270" spans="1:26" s="9" customFormat="1" ht="36.75" thickBot="1" x14ac:dyDescent="0.3">
      <c r="A270" s="802"/>
      <c r="B270" s="794"/>
      <c r="C270" s="754"/>
      <c r="D270" s="714"/>
      <c r="E270" s="716"/>
      <c r="F270" s="720"/>
      <c r="G270" s="722"/>
      <c r="H270" s="724"/>
      <c r="I270" s="726"/>
      <c r="J270" s="730" t="e">
        <f>I270+#REF!</f>
        <v>#REF!</v>
      </c>
      <c r="K270" s="696" t="s">
        <v>845</v>
      </c>
      <c r="L270" s="736"/>
      <c r="M270" s="734"/>
      <c r="N270" s="734"/>
      <c r="O270" s="732"/>
      <c r="P270" s="728"/>
      <c r="Q270" s="718"/>
      <c r="Z270" s="308"/>
    </row>
    <row r="271" spans="1:26" s="9" customFormat="1" ht="26.25" thickTop="1" x14ac:dyDescent="0.25">
      <c r="A271" s="802"/>
      <c r="B271" s="794"/>
      <c r="C271" s="780" t="s">
        <v>105</v>
      </c>
      <c r="D271" s="466">
        <v>1080</v>
      </c>
      <c r="E271" s="144">
        <v>1080</v>
      </c>
      <c r="F271" s="145" t="s">
        <v>251</v>
      </c>
      <c r="G271" s="353">
        <f>SUM(G272:G272)</f>
        <v>254840.11</v>
      </c>
      <c r="H271" s="353">
        <f>SUM(H272:H272)</f>
        <v>265000</v>
      </c>
      <c r="I271" s="353">
        <f>SUM(I272:I272)</f>
        <v>265000</v>
      </c>
      <c r="J271" s="353">
        <f>SUM(J272:J272)</f>
        <v>129707.27</v>
      </c>
      <c r="K271" s="118"/>
      <c r="L271" s="553"/>
      <c r="M271" s="553"/>
      <c r="N271" s="553"/>
      <c r="O271" s="151">
        <v>17</v>
      </c>
      <c r="P271" s="152">
        <v>1701</v>
      </c>
      <c r="Q271" s="301"/>
      <c r="Z271" s="308"/>
    </row>
    <row r="272" spans="1:26" s="9" customFormat="1" ht="38.25" x14ac:dyDescent="0.25">
      <c r="A272" s="802"/>
      <c r="B272" s="794"/>
      <c r="C272" s="781"/>
      <c r="D272" s="466">
        <v>1080</v>
      </c>
      <c r="E272" s="132" t="s">
        <v>252</v>
      </c>
      <c r="F272" s="116" t="s">
        <v>253</v>
      </c>
      <c r="G272" s="390">
        <v>254840.11</v>
      </c>
      <c r="H272" s="390">
        <v>265000</v>
      </c>
      <c r="I272" s="505">
        <v>265000</v>
      </c>
      <c r="J272" s="505">
        <v>129707.27</v>
      </c>
      <c r="K272" s="599" t="s">
        <v>846</v>
      </c>
      <c r="L272" s="609">
        <v>1</v>
      </c>
      <c r="M272" s="609">
        <v>1</v>
      </c>
      <c r="N272" s="609">
        <v>0.5</v>
      </c>
      <c r="O272" s="120">
        <v>17</v>
      </c>
      <c r="P272" s="121">
        <v>1701</v>
      </c>
      <c r="Q272" s="301"/>
      <c r="Z272" s="308"/>
    </row>
    <row r="273" spans="1:26" s="9" customFormat="1" ht="15.75" thickBot="1" x14ac:dyDescent="0.3">
      <c r="A273" s="810"/>
      <c r="B273" s="799"/>
      <c r="C273" s="783"/>
      <c r="D273" s="195"/>
      <c r="E273" s="27"/>
      <c r="F273" s="6"/>
      <c r="G273" s="2"/>
      <c r="H273" s="2"/>
      <c r="I273" s="2"/>
      <c r="J273" s="2"/>
      <c r="K273" s="6"/>
      <c r="L273" s="595"/>
      <c r="M273" s="595"/>
      <c r="N273" s="595"/>
      <c r="O273" s="28"/>
      <c r="P273" s="29"/>
      <c r="Q273" s="402"/>
      <c r="Z273" s="308"/>
    </row>
    <row r="274" spans="1:26" s="93" customFormat="1" x14ac:dyDescent="0.25">
      <c r="A274" s="92"/>
      <c r="B274" s="92"/>
      <c r="C274" s="92"/>
      <c r="D274" s="94"/>
      <c r="E274" s="95"/>
      <c r="F274" s="96"/>
      <c r="G274" s="364"/>
      <c r="H274" s="364"/>
      <c r="I274" s="364"/>
      <c r="J274" s="410"/>
      <c r="K274" s="97"/>
      <c r="L274" s="98"/>
      <c r="M274" s="98"/>
      <c r="N274" s="98"/>
      <c r="O274" s="382"/>
      <c r="P274" s="383"/>
      <c r="Q274" s="99"/>
      <c r="R274" s="9"/>
      <c r="S274" s="9"/>
      <c r="T274" s="9"/>
      <c r="U274" s="9"/>
      <c r="Z274" s="309"/>
    </row>
    <row r="275" spans="1:26" s="93" customFormat="1" ht="9" customHeight="1" x14ac:dyDescent="0.25">
      <c r="A275" s="92"/>
      <c r="B275" s="92"/>
      <c r="C275" s="92"/>
      <c r="D275" s="94"/>
      <c r="E275" s="95"/>
      <c r="F275" s="96"/>
      <c r="G275" s="364"/>
      <c r="H275" s="364"/>
      <c r="I275" s="364"/>
      <c r="J275" s="410"/>
      <c r="K275" s="97"/>
      <c r="L275" s="98"/>
      <c r="M275" s="98"/>
      <c r="N275" s="98"/>
      <c r="O275" s="382"/>
      <c r="P275" s="383"/>
      <c r="Q275" s="99"/>
      <c r="R275" s="9"/>
      <c r="S275" s="9"/>
      <c r="T275" s="9"/>
      <c r="U275" s="9"/>
      <c r="Z275" s="309"/>
    </row>
    <row r="276" spans="1:26" hidden="1" x14ac:dyDescent="0.25">
      <c r="C276" s="10" t="s">
        <v>675</v>
      </c>
    </row>
    <row r="277" spans="1:26" hidden="1" x14ac:dyDescent="0.25">
      <c r="C277" s="10"/>
      <c r="E277" s="412">
        <v>1000</v>
      </c>
      <c r="F277" s="413" t="s">
        <v>630</v>
      </c>
      <c r="G277" s="440"/>
      <c r="H277" s="440"/>
      <c r="I277" s="411"/>
      <c r="J277" s="411"/>
      <c r="L277" s="512"/>
    </row>
    <row r="278" spans="1:26" hidden="1" x14ac:dyDescent="0.25">
      <c r="C278" s="10"/>
      <c r="E278" s="412">
        <v>1010</v>
      </c>
      <c r="F278" s="413" t="s">
        <v>631</v>
      </c>
      <c r="G278" s="440">
        <v>2037060.4</v>
      </c>
      <c r="H278" s="440">
        <v>1987000</v>
      </c>
      <c r="I278" s="411">
        <v>5280000</v>
      </c>
      <c r="J278" s="411" t="e">
        <f>I278+#REF!</f>
        <v>#REF!</v>
      </c>
    </row>
    <row r="279" spans="1:26" hidden="1" x14ac:dyDescent="0.25">
      <c r="C279" s="10"/>
      <c r="E279" s="412"/>
      <c r="F279" s="413"/>
      <c r="G279" s="440"/>
      <c r="H279" s="440"/>
      <c r="I279" s="411"/>
      <c r="J279" s="411" t="e">
        <f>I279+#REF!</f>
        <v>#REF!</v>
      </c>
    </row>
    <row r="280" spans="1:26" hidden="1" x14ac:dyDescent="0.25">
      <c r="C280" s="10"/>
      <c r="E280" s="412" t="s">
        <v>608</v>
      </c>
      <c r="F280" s="413" t="s">
        <v>632</v>
      </c>
      <c r="G280" s="440">
        <v>1381361.32</v>
      </c>
      <c r="H280" s="440">
        <v>1292678</v>
      </c>
      <c r="I280" s="411">
        <v>1292678</v>
      </c>
      <c r="J280" s="411" t="e">
        <f>I280+#REF!</f>
        <v>#REF!</v>
      </c>
    </row>
    <row r="281" spans="1:26" hidden="1" x14ac:dyDescent="0.25">
      <c r="C281" s="10"/>
      <c r="E281" s="412" t="s">
        <v>610</v>
      </c>
      <c r="F281" s="413" t="s">
        <v>609</v>
      </c>
      <c r="G281" s="440">
        <v>120576.22</v>
      </c>
      <c r="H281" s="440">
        <v>1000000</v>
      </c>
      <c r="I281" s="411">
        <v>1000000</v>
      </c>
      <c r="J281" s="411" t="e">
        <f>I281+#REF!</f>
        <v>#REF!</v>
      </c>
    </row>
    <row r="282" spans="1:26" hidden="1" x14ac:dyDescent="0.25">
      <c r="C282" s="10"/>
      <c r="E282" s="412" t="s">
        <v>616</v>
      </c>
      <c r="F282" s="413" t="s">
        <v>611</v>
      </c>
      <c r="G282" s="440">
        <v>30000</v>
      </c>
      <c r="H282" s="440">
        <v>30000</v>
      </c>
      <c r="I282" s="411">
        <v>30000</v>
      </c>
      <c r="J282" s="411" t="e">
        <f>I282+#REF!</f>
        <v>#REF!</v>
      </c>
    </row>
    <row r="283" spans="1:26" hidden="1" x14ac:dyDescent="0.25">
      <c r="C283" s="10"/>
      <c r="E283" s="412" t="s">
        <v>617</v>
      </c>
      <c r="F283" s="413" t="s">
        <v>612</v>
      </c>
      <c r="G283" s="440">
        <v>15000</v>
      </c>
      <c r="H283" s="440">
        <v>15000</v>
      </c>
      <c r="I283" s="414">
        <v>15000</v>
      </c>
      <c r="J283" s="411" t="e">
        <f>I283+#REF!</f>
        <v>#REF!</v>
      </c>
    </row>
    <row r="284" spans="1:26" hidden="1" x14ac:dyDescent="0.25">
      <c r="C284" s="10"/>
      <c r="E284" s="412" t="s">
        <v>618</v>
      </c>
      <c r="F284" s="413" t="s">
        <v>613</v>
      </c>
      <c r="G284" s="440">
        <v>0</v>
      </c>
      <c r="H284" s="440">
        <v>500</v>
      </c>
      <c r="I284" s="414">
        <v>500</v>
      </c>
      <c r="J284" s="411" t="e">
        <f>I284+#REF!</f>
        <v>#REF!</v>
      </c>
    </row>
    <row r="285" spans="1:26" hidden="1" x14ac:dyDescent="0.25">
      <c r="C285" s="10"/>
      <c r="E285" s="412" t="s">
        <v>619</v>
      </c>
      <c r="F285" s="413" t="s">
        <v>614</v>
      </c>
      <c r="G285" s="440">
        <v>175754.6</v>
      </c>
      <c r="H285" s="440">
        <v>200000</v>
      </c>
      <c r="I285" s="414">
        <v>200000</v>
      </c>
      <c r="J285" s="411" t="e">
        <f>I285+#REF!</f>
        <v>#REF!</v>
      </c>
    </row>
    <row r="286" spans="1:26" s="415" customFormat="1" hidden="1" x14ac:dyDescent="0.25">
      <c r="D286" s="416"/>
      <c r="E286" s="412" t="s">
        <v>620</v>
      </c>
      <c r="F286" s="413" t="s">
        <v>615</v>
      </c>
      <c r="G286" s="440"/>
      <c r="H286" s="440"/>
      <c r="I286" s="414"/>
      <c r="J286" s="411" t="e">
        <f>I286+#REF!</f>
        <v>#REF!</v>
      </c>
      <c r="K286" s="417"/>
      <c r="L286" s="418"/>
      <c r="M286" s="418"/>
      <c r="N286" s="418"/>
      <c r="O286" s="419"/>
      <c r="P286" s="420"/>
      <c r="Q286" s="421"/>
      <c r="R286" s="422"/>
      <c r="S286" s="422"/>
      <c r="T286" s="422"/>
      <c r="U286" s="422"/>
      <c r="V286" s="422"/>
      <c r="W286" s="422"/>
      <c r="X286" s="422"/>
      <c r="Y286" s="422"/>
    </row>
    <row r="287" spans="1:26" s="415" customFormat="1" hidden="1" x14ac:dyDescent="0.25">
      <c r="D287" s="416"/>
      <c r="E287" s="412" t="s">
        <v>676</v>
      </c>
      <c r="F287" s="413" t="s">
        <v>677</v>
      </c>
      <c r="G287" s="440"/>
      <c r="H287" s="440"/>
      <c r="I287" s="414"/>
      <c r="J287" s="411" t="e">
        <f>I287+#REF!</f>
        <v>#REF!</v>
      </c>
      <c r="K287" s="417"/>
      <c r="L287" s="418"/>
      <c r="M287" s="418"/>
      <c r="N287" s="418"/>
      <c r="O287" s="419"/>
      <c r="P287" s="420"/>
      <c r="Q287" s="421"/>
      <c r="R287" s="422"/>
      <c r="S287" s="422"/>
      <c r="T287" s="422"/>
      <c r="U287" s="422"/>
      <c r="V287" s="422"/>
      <c r="W287" s="422"/>
      <c r="X287" s="422"/>
      <c r="Y287" s="422"/>
    </row>
    <row r="288" spans="1:26" s="415" customFormat="1" hidden="1" x14ac:dyDescent="0.25">
      <c r="D288" s="416"/>
      <c r="E288" s="412" t="s">
        <v>702</v>
      </c>
      <c r="F288" s="413" t="s">
        <v>703</v>
      </c>
      <c r="G288" s="440">
        <v>0</v>
      </c>
      <c r="H288" s="440">
        <v>200000</v>
      </c>
      <c r="I288" s="414">
        <v>200000</v>
      </c>
      <c r="J288" s="411" t="e">
        <f>I288+#REF!</f>
        <v>#REF!</v>
      </c>
      <c r="K288" s="417"/>
      <c r="L288" s="418"/>
      <c r="M288" s="418"/>
      <c r="N288" s="418"/>
      <c r="O288" s="419"/>
      <c r="P288" s="420"/>
      <c r="Q288" s="421"/>
      <c r="R288" s="422"/>
      <c r="S288" s="422"/>
      <c r="T288" s="422"/>
      <c r="U288" s="422"/>
      <c r="V288" s="422"/>
      <c r="W288" s="422"/>
      <c r="X288" s="422"/>
      <c r="Y288" s="422"/>
    </row>
    <row r="289" spans="3:25" s="415" customFormat="1" hidden="1" x14ac:dyDescent="0.25">
      <c r="D289" s="416"/>
      <c r="E289" s="412" t="s">
        <v>704</v>
      </c>
      <c r="F289" s="413" t="s">
        <v>705</v>
      </c>
      <c r="G289" s="440">
        <v>0</v>
      </c>
      <c r="H289" s="440">
        <v>200000</v>
      </c>
      <c r="I289" s="414">
        <v>200000</v>
      </c>
      <c r="J289" s="411" t="e">
        <f>I289+#REF!</f>
        <v>#REF!</v>
      </c>
      <c r="K289" s="417"/>
      <c r="L289" s="418"/>
      <c r="M289" s="418"/>
      <c r="N289" s="418"/>
      <c r="O289" s="419"/>
      <c r="P289" s="420"/>
      <c r="Q289" s="421"/>
      <c r="R289" s="422"/>
      <c r="S289" s="422"/>
      <c r="T289" s="422"/>
      <c r="U289" s="422"/>
      <c r="V289" s="422"/>
      <c r="W289" s="422"/>
      <c r="X289" s="422"/>
      <c r="Y289" s="422"/>
    </row>
    <row r="290" spans="3:25" s="415" customFormat="1" hidden="1" x14ac:dyDescent="0.25">
      <c r="D290" s="416"/>
      <c r="E290" s="412" t="s">
        <v>850</v>
      </c>
      <c r="F290" s="413" t="s">
        <v>851</v>
      </c>
      <c r="G290" s="440">
        <v>0</v>
      </c>
      <c r="H290" s="440">
        <v>0</v>
      </c>
      <c r="I290" s="414">
        <v>1505000</v>
      </c>
      <c r="J290" s="411" t="e">
        <f>I290+#REF!</f>
        <v>#REF!</v>
      </c>
      <c r="K290" s="417"/>
      <c r="L290" s="418"/>
      <c r="M290" s="418"/>
      <c r="N290" s="418"/>
      <c r="O290" s="419"/>
      <c r="P290" s="420"/>
      <c r="Q290" s="421"/>
      <c r="R290" s="422"/>
      <c r="S290" s="422"/>
      <c r="T290" s="422"/>
      <c r="U290" s="422"/>
      <c r="V290" s="422"/>
      <c r="W290" s="422"/>
      <c r="X290" s="422"/>
      <c r="Y290" s="422"/>
    </row>
    <row r="291" spans="3:25" s="415" customFormat="1" hidden="1" x14ac:dyDescent="0.25">
      <c r="D291" s="416"/>
      <c r="E291" s="412" t="s">
        <v>706</v>
      </c>
      <c r="F291" s="413"/>
      <c r="G291" s="440">
        <v>0</v>
      </c>
      <c r="H291" s="440">
        <v>380000</v>
      </c>
      <c r="I291" s="414">
        <v>200000</v>
      </c>
      <c r="J291" s="411" t="e">
        <f>I291+#REF!</f>
        <v>#REF!</v>
      </c>
      <c r="K291" s="417"/>
      <c r="L291" s="418"/>
      <c r="M291" s="418"/>
      <c r="N291" s="418"/>
      <c r="O291" s="419"/>
      <c r="P291" s="420"/>
      <c r="Q291" s="421"/>
      <c r="R291" s="422"/>
      <c r="S291" s="422"/>
      <c r="T291" s="422"/>
      <c r="U291" s="422"/>
      <c r="V291" s="422"/>
      <c r="W291" s="422"/>
      <c r="X291" s="422"/>
      <c r="Y291" s="422"/>
    </row>
    <row r="292" spans="3:25" hidden="1" x14ac:dyDescent="0.25">
      <c r="C292" s="10"/>
      <c r="E292" s="412" t="s">
        <v>604</v>
      </c>
      <c r="F292" s="413" t="s">
        <v>605</v>
      </c>
      <c r="G292" s="440">
        <v>947799.92</v>
      </c>
      <c r="H292" s="440">
        <v>1090000</v>
      </c>
      <c r="I292" s="414">
        <v>1095000</v>
      </c>
      <c r="J292" s="411" t="e">
        <f>I292+#REF!</f>
        <v>#REF!</v>
      </c>
    </row>
    <row r="293" spans="3:25" hidden="1" x14ac:dyDescent="0.25">
      <c r="C293" s="10"/>
      <c r="E293" s="412" t="s">
        <v>606</v>
      </c>
      <c r="F293" s="413" t="s">
        <v>633</v>
      </c>
      <c r="G293" s="440">
        <v>4200392.8</v>
      </c>
      <c r="H293" s="440">
        <v>6967560</v>
      </c>
      <c r="I293" s="414">
        <v>7323910</v>
      </c>
      <c r="J293" s="411" t="e">
        <f>I293+#REF!</f>
        <v>#REF!</v>
      </c>
    </row>
    <row r="294" spans="3:25" hidden="1" x14ac:dyDescent="0.25">
      <c r="C294" s="10"/>
      <c r="E294" s="412" t="s">
        <v>621</v>
      </c>
      <c r="F294" s="413" t="s">
        <v>622</v>
      </c>
      <c r="G294" s="440">
        <v>0</v>
      </c>
      <c r="H294" s="440">
        <v>5000</v>
      </c>
      <c r="I294" s="414">
        <v>5000</v>
      </c>
      <c r="J294" s="411" t="e">
        <f>I294+#REF!</f>
        <v>#REF!</v>
      </c>
    </row>
    <row r="295" spans="3:25" hidden="1" x14ac:dyDescent="0.25">
      <c r="C295" s="10"/>
      <c r="E295" s="412" t="s">
        <v>623</v>
      </c>
      <c r="F295" s="413" t="s">
        <v>624</v>
      </c>
      <c r="G295" s="440">
        <v>59792.34</v>
      </c>
      <c r="H295" s="440">
        <v>145000</v>
      </c>
      <c r="I295" s="414">
        <v>145000</v>
      </c>
      <c r="J295" s="411" t="e">
        <f>I295+#REF!</f>
        <v>#REF!</v>
      </c>
    </row>
    <row r="296" spans="3:25" s="101" customFormat="1" hidden="1" x14ac:dyDescent="0.25">
      <c r="D296" s="425"/>
      <c r="E296" s="412" t="s">
        <v>852</v>
      </c>
      <c r="F296" s="413" t="s">
        <v>643</v>
      </c>
      <c r="G296" s="440">
        <v>1269533.28</v>
      </c>
      <c r="H296" s="440">
        <v>1320000</v>
      </c>
      <c r="I296" s="414">
        <v>1320000</v>
      </c>
      <c r="J296" s="411" t="e">
        <f>I296+#REF!</f>
        <v>#REF!</v>
      </c>
      <c r="K296" s="426"/>
      <c r="L296" s="427"/>
      <c r="M296" s="427"/>
      <c r="N296" s="427"/>
      <c r="O296" s="428"/>
      <c r="P296" s="429"/>
      <c r="Q296" s="430"/>
      <c r="R296" s="100"/>
      <c r="S296" s="100"/>
      <c r="T296" s="100"/>
      <c r="U296" s="100"/>
      <c r="V296" s="100"/>
      <c r="W296" s="100"/>
      <c r="X296" s="100"/>
      <c r="Y296" s="100"/>
    </row>
    <row r="297" spans="3:25" s="487" customFormat="1" hidden="1" x14ac:dyDescent="0.25">
      <c r="D297" s="488"/>
      <c r="E297" s="467" t="s">
        <v>707</v>
      </c>
      <c r="F297" s="468" t="s">
        <v>708</v>
      </c>
      <c r="G297" s="440"/>
      <c r="H297" s="440"/>
      <c r="I297" s="414"/>
      <c r="J297" s="411" t="e">
        <f>I297+#REF!</f>
        <v>#REF!</v>
      </c>
      <c r="K297" s="489"/>
      <c r="L297" s="490"/>
      <c r="M297" s="490"/>
      <c r="N297" s="490"/>
      <c r="O297" s="491"/>
      <c r="P297" s="492"/>
      <c r="Q297" s="493"/>
      <c r="R297" s="432"/>
      <c r="S297" s="432"/>
      <c r="T297" s="432"/>
      <c r="U297" s="432"/>
      <c r="V297" s="432"/>
      <c r="W297" s="432"/>
      <c r="X297" s="432"/>
      <c r="Y297" s="432"/>
    </row>
    <row r="298" spans="3:25" s="101" customFormat="1" ht="30" hidden="1" x14ac:dyDescent="0.25">
      <c r="D298" s="425"/>
      <c r="E298" s="412" t="s">
        <v>283</v>
      </c>
      <c r="F298" s="413" t="s">
        <v>285</v>
      </c>
      <c r="G298" s="440">
        <v>24225</v>
      </c>
      <c r="H298" s="440">
        <v>50000</v>
      </c>
      <c r="I298" s="414">
        <v>50000</v>
      </c>
      <c r="J298" s="411" t="e">
        <f>I298+#REF!</f>
        <v>#REF!</v>
      </c>
      <c r="K298" s="426"/>
      <c r="L298" s="427"/>
      <c r="M298" s="427"/>
      <c r="N298" s="427"/>
      <c r="O298" s="428"/>
      <c r="P298" s="429"/>
      <c r="Q298" s="430"/>
      <c r="R298" s="100"/>
      <c r="S298" s="100"/>
      <c r="T298" s="100"/>
      <c r="U298" s="100"/>
      <c r="V298" s="100"/>
      <c r="W298" s="100"/>
      <c r="X298" s="100"/>
      <c r="Y298" s="100"/>
    </row>
    <row r="299" spans="3:25" s="520" customFormat="1" ht="30" hidden="1" x14ac:dyDescent="0.2">
      <c r="D299" s="521"/>
      <c r="E299" s="539" t="s">
        <v>644</v>
      </c>
      <c r="F299" s="426" t="s">
        <v>645</v>
      </c>
      <c r="G299" s="540">
        <v>698216.4</v>
      </c>
      <c r="H299" s="540">
        <v>1825306</v>
      </c>
      <c r="I299" s="532">
        <v>1825306</v>
      </c>
      <c r="J299" s="411" t="e">
        <f>I299+#REF!</f>
        <v>#REF!</v>
      </c>
      <c r="K299" s="426"/>
      <c r="L299" s="427"/>
      <c r="M299" s="427"/>
      <c r="N299" s="427"/>
      <c r="O299" s="526"/>
      <c r="P299" s="527"/>
      <c r="Q299" s="528"/>
      <c r="R299" s="529"/>
      <c r="S299" s="529"/>
      <c r="T299" s="529"/>
      <c r="U299" s="529"/>
      <c r="V299" s="529"/>
      <c r="W299" s="529"/>
      <c r="X299" s="529"/>
      <c r="Y299" s="529"/>
    </row>
    <row r="300" spans="3:25" s="101" customFormat="1" hidden="1" x14ac:dyDescent="0.25">
      <c r="D300" s="425"/>
      <c r="E300" s="412" t="s">
        <v>604</v>
      </c>
      <c r="F300" s="413" t="s">
        <v>715</v>
      </c>
      <c r="G300" s="440">
        <v>16131802.310000001</v>
      </c>
      <c r="H300" s="440">
        <v>165500</v>
      </c>
      <c r="I300" s="414">
        <v>195500</v>
      </c>
      <c r="J300" s="411" t="e">
        <f>I300+#REF!</f>
        <v>#REF!</v>
      </c>
      <c r="K300" s="426"/>
      <c r="L300" s="427"/>
      <c r="M300" s="427"/>
      <c r="N300" s="427"/>
      <c r="O300" s="428"/>
      <c r="P300" s="429"/>
      <c r="Q300" s="430"/>
      <c r="R300" s="100"/>
      <c r="S300" s="100"/>
      <c r="T300" s="100"/>
      <c r="U300" s="100"/>
      <c r="V300" s="100"/>
      <c r="W300" s="100"/>
      <c r="X300" s="100"/>
      <c r="Y300" s="100"/>
    </row>
    <row r="301" spans="3:25" hidden="1" x14ac:dyDescent="0.25">
      <c r="C301" s="10"/>
      <c r="E301" s="412" t="s">
        <v>720</v>
      </c>
      <c r="F301" s="413"/>
      <c r="G301" s="440">
        <v>1264967.45</v>
      </c>
      <c r="H301" s="440"/>
      <c r="I301" s="414"/>
      <c r="J301" s="411" t="e">
        <f>I301+#REF!</f>
        <v>#REF!</v>
      </c>
    </row>
    <row r="302" spans="3:25" hidden="1" x14ac:dyDescent="0.25">
      <c r="C302" s="10"/>
      <c r="E302" s="412" t="s">
        <v>732</v>
      </c>
      <c r="F302" s="413" t="s">
        <v>731</v>
      </c>
      <c r="G302" s="440"/>
      <c r="H302" s="440"/>
      <c r="I302" s="414"/>
      <c r="J302" s="411" t="e">
        <f>I302+#REF!</f>
        <v>#REF!</v>
      </c>
    </row>
    <row r="303" spans="3:25" hidden="1" x14ac:dyDescent="0.25">
      <c r="C303" s="10"/>
      <c r="E303" s="412" t="s">
        <v>587</v>
      </c>
      <c r="F303" s="413" t="s">
        <v>588</v>
      </c>
      <c r="G303" s="440">
        <v>79067.98</v>
      </c>
      <c r="H303" s="440">
        <v>50000</v>
      </c>
      <c r="I303" s="414">
        <v>50000</v>
      </c>
      <c r="J303" s="411" t="e">
        <f>I303+#REF!</f>
        <v>#REF!</v>
      </c>
    </row>
    <row r="304" spans="3:25" hidden="1" x14ac:dyDescent="0.25">
      <c r="C304" s="10"/>
      <c r="E304" s="412" t="s">
        <v>589</v>
      </c>
      <c r="F304" s="413" t="s">
        <v>590</v>
      </c>
      <c r="G304" s="440">
        <v>74257.259999999995</v>
      </c>
      <c r="H304" s="414">
        <v>80000</v>
      </c>
      <c r="I304" s="414">
        <v>80000</v>
      </c>
      <c r="J304" s="411" t="e">
        <f>I304+#REF!</f>
        <v>#REF!</v>
      </c>
    </row>
    <row r="305" spans="3:26" hidden="1" x14ac:dyDescent="0.25">
      <c r="C305" s="10"/>
      <c r="E305" s="412" t="s">
        <v>591</v>
      </c>
      <c r="F305" s="413" t="s">
        <v>592</v>
      </c>
      <c r="G305" s="440">
        <v>93350</v>
      </c>
      <c r="H305" s="414">
        <v>90000</v>
      </c>
      <c r="I305" s="414">
        <v>90000</v>
      </c>
      <c r="J305" s="411" t="e">
        <f>I305+#REF!</f>
        <v>#REF!</v>
      </c>
    </row>
    <row r="306" spans="3:26" hidden="1" x14ac:dyDescent="0.25">
      <c r="C306" s="10"/>
      <c r="E306" s="412" t="s">
        <v>593</v>
      </c>
      <c r="F306" s="413" t="s">
        <v>594</v>
      </c>
      <c r="G306" s="440">
        <v>6168</v>
      </c>
      <c r="H306" s="414">
        <v>170500</v>
      </c>
      <c r="I306" s="414">
        <v>50000</v>
      </c>
      <c r="J306" s="411" t="e">
        <f>I306+#REF!</f>
        <v>#REF!</v>
      </c>
    </row>
    <row r="307" spans="3:26" hidden="1" x14ac:dyDescent="0.25">
      <c r="C307" s="10"/>
      <c r="E307" s="412" t="s">
        <v>684</v>
      </c>
      <c r="F307" s="413" t="s">
        <v>853</v>
      </c>
      <c r="G307" s="440">
        <v>5100</v>
      </c>
      <c r="H307" s="414">
        <v>329198</v>
      </c>
      <c r="I307" s="414">
        <v>329198</v>
      </c>
      <c r="J307" s="411" t="e">
        <f>I307+#REF!</f>
        <v>#REF!</v>
      </c>
    </row>
    <row r="308" spans="3:26" s="537" customFormat="1" ht="45" hidden="1" x14ac:dyDescent="0.2">
      <c r="D308" s="538"/>
      <c r="E308" s="539" t="s">
        <v>716</v>
      </c>
      <c r="F308" s="426" t="s">
        <v>863</v>
      </c>
      <c r="G308" s="540"/>
      <c r="H308" s="532">
        <v>85500</v>
      </c>
      <c r="I308" s="532">
        <v>573250</v>
      </c>
      <c r="J308" s="411" t="e">
        <f>I308+#REF!</f>
        <v>#REF!</v>
      </c>
      <c r="K308" s="77"/>
      <c r="L308" s="60"/>
      <c r="M308" s="60"/>
      <c r="N308" s="60"/>
      <c r="O308" s="541"/>
      <c r="P308" s="542"/>
      <c r="Q308" s="543"/>
      <c r="R308" s="544"/>
      <c r="S308" s="544"/>
      <c r="T308" s="544"/>
      <c r="U308" s="544"/>
      <c r="V308" s="544"/>
      <c r="W308" s="544"/>
      <c r="X308" s="544"/>
      <c r="Y308" s="544"/>
      <c r="Z308" s="545"/>
    </row>
    <row r="309" spans="3:26" s="415" customFormat="1" hidden="1" x14ac:dyDescent="0.25">
      <c r="D309" s="416"/>
      <c r="E309" s="412" t="s">
        <v>646</v>
      </c>
      <c r="F309" s="413" t="s">
        <v>647</v>
      </c>
      <c r="G309" s="440">
        <v>95740.55</v>
      </c>
      <c r="H309" s="414">
        <v>280000</v>
      </c>
      <c r="I309" s="414">
        <v>280000</v>
      </c>
      <c r="J309" s="411" t="e">
        <f>I309+#REF!</f>
        <v>#REF!</v>
      </c>
      <c r="K309" s="417"/>
      <c r="L309" s="418"/>
      <c r="M309" s="418"/>
      <c r="N309" s="418"/>
      <c r="O309" s="419"/>
      <c r="P309" s="420"/>
      <c r="Q309" s="421"/>
      <c r="R309" s="422"/>
      <c r="S309" s="422"/>
      <c r="T309" s="422"/>
      <c r="U309" s="422"/>
      <c r="V309" s="422"/>
      <c r="W309" s="422"/>
      <c r="X309" s="422"/>
      <c r="Y309" s="422"/>
    </row>
    <row r="310" spans="3:26" s="415" customFormat="1" hidden="1" x14ac:dyDescent="0.25">
      <c r="D310" s="416"/>
      <c r="E310" s="412" t="s">
        <v>672</v>
      </c>
      <c r="F310" s="413" t="s">
        <v>673</v>
      </c>
      <c r="G310" s="440">
        <v>12624.28</v>
      </c>
      <c r="H310" s="414">
        <v>21530</v>
      </c>
      <c r="I310" s="414">
        <v>2100</v>
      </c>
      <c r="J310" s="411" t="e">
        <f>I310+#REF!</f>
        <v>#REF!</v>
      </c>
      <c r="K310" s="546"/>
      <c r="L310" s="547"/>
      <c r="M310" s="547"/>
      <c r="N310" s="547"/>
      <c r="O310" s="548"/>
      <c r="P310" s="420"/>
      <c r="Q310" s="421"/>
      <c r="R310" s="422"/>
      <c r="S310" s="422"/>
      <c r="T310" s="422"/>
      <c r="U310" s="422"/>
      <c r="V310" s="422"/>
      <c r="W310" s="422"/>
      <c r="X310" s="422"/>
      <c r="Y310" s="422"/>
    </row>
    <row r="311" spans="3:26" s="415" customFormat="1" hidden="1" x14ac:dyDescent="0.25">
      <c r="D311" s="416"/>
      <c r="E311" s="412" t="s">
        <v>678</v>
      </c>
      <c r="F311" s="413" t="s">
        <v>679</v>
      </c>
      <c r="G311" s="440">
        <v>100202.94</v>
      </c>
      <c r="H311" s="414">
        <v>230000</v>
      </c>
      <c r="I311" s="414">
        <v>264600</v>
      </c>
      <c r="J311" s="411" t="e">
        <f>I311+#REF!</f>
        <v>#REF!</v>
      </c>
      <c r="K311" s="546"/>
      <c r="L311" s="547"/>
      <c r="M311" s="547"/>
      <c r="N311" s="547"/>
      <c r="O311" s="548"/>
      <c r="P311" s="420"/>
      <c r="Q311" s="421"/>
      <c r="R311" s="422"/>
      <c r="S311" s="422"/>
      <c r="T311" s="422"/>
      <c r="U311" s="422"/>
      <c r="V311" s="422"/>
      <c r="W311" s="422"/>
      <c r="X311" s="422"/>
      <c r="Y311" s="422"/>
    </row>
    <row r="312" spans="3:26" hidden="1" x14ac:dyDescent="0.25">
      <c r="E312" s="412" t="s">
        <v>595</v>
      </c>
      <c r="F312" s="413"/>
      <c r="G312" s="440"/>
      <c r="H312" s="414"/>
      <c r="I312" s="414"/>
      <c r="J312" s="411" t="e">
        <f>I312+#REF!</f>
        <v>#REF!</v>
      </c>
      <c r="K312" s="546"/>
      <c r="L312" s="547"/>
      <c r="M312" s="547"/>
      <c r="N312" s="547"/>
      <c r="O312" s="548"/>
    </row>
    <row r="313" spans="3:26" hidden="1" x14ac:dyDescent="0.25">
      <c r="E313" s="467" t="s">
        <v>269</v>
      </c>
      <c r="F313" s="468" t="s">
        <v>636</v>
      </c>
      <c r="G313" s="440"/>
      <c r="H313" s="414"/>
      <c r="I313" s="414"/>
      <c r="J313" s="411" t="e">
        <f>I313+#REF!</f>
        <v>#REF!</v>
      </c>
    </row>
    <row r="314" spans="3:26" s="101" customFormat="1" hidden="1" x14ac:dyDescent="0.25">
      <c r="D314" s="425"/>
      <c r="E314" s="412" t="s">
        <v>272</v>
      </c>
      <c r="F314" s="413" t="s">
        <v>701</v>
      </c>
      <c r="G314" s="440">
        <v>127541.07</v>
      </c>
      <c r="H314" s="414">
        <v>0</v>
      </c>
      <c r="I314" s="414">
        <v>0</v>
      </c>
      <c r="J314" s="411" t="e">
        <f>I314+#REF!</f>
        <v>#REF!</v>
      </c>
      <c r="K314" s="426"/>
      <c r="L314" s="427"/>
      <c r="M314" s="427"/>
      <c r="N314" s="427"/>
      <c r="O314" s="428"/>
      <c r="P314" s="429"/>
      <c r="Q314" s="430"/>
      <c r="R314" s="100"/>
      <c r="S314" s="100"/>
      <c r="T314" s="100"/>
      <c r="U314" s="100"/>
      <c r="V314" s="100"/>
      <c r="W314" s="100"/>
      <c r="X314" s="100"/>
      <c r="Y314" s="100"/>
    </row>
    <row r="315" spans="3:26" hidden="1" x14ac:dyDescent="0.25">
      <c r="E315" s="412" t="s">
        <v>604</v>
      </c>
      <c r="F315" s="413" t="s">
        <v>597</v>
      </c>
      <c r="G315" s="440">
        <v>5861.06</v>
      </c>
      <c r="H315" s="414">
        <v>17000</v>
      </c>
      <c r="I315" s="414">
        <v>17000</v>
      </c>
      <c r="J315" s="411" t="e">
        <f>I315+#REF!</f>
        <v>#REF!</v>
      </c>
    </row>
    <row r="316" spans="3:26" hidden="1" x14ac:dyDescent="0.25">
      <c r="E316" s="412" t="s">
        <v>604</v>
      </c>
      <c r="F316" s="413" t="s">
        <v>598</v>
      </c>
      <c r="G316" s="449">
        <v>23968.17</v>
      </c>
      <c r="H316" s="450">
        <v>24000</v>
      </c>
      <c r="I316" s="450">
        <v>40000</v>
      </c>
      <c r="J316" s="411" t="e">
        <f>I316+#REF!</f>
        <v>#REF!</v>
      </c>
    </row>
    <row r="317" spans="3:26" hidden="1" x14ac:dyDescent="0.25">
      <c r="E317" s="412" t="s">
        <v>593</v>
      </c>
      <c r="F317" s="413" t="s">
        <v>599</v>
      </c>
      <c r="G317" s="449">
        <v>18662.5</v>
      </c>
      <c r="H317" s="450">
        <v>30000</v>
      </c>
      <c r="I317" s="450">
        <v>276689</v>
      </c>
      <c r="J317" s="411" t="e">
        <f>I317+#REF!</f>
        <v>#REF!</v>
      </c>
    </row>
    <row r="318" spans="3:26" s="415" customFormat="1" hidden="1" x14ac:dyDescent="0.25">
      <c r="D318" s="416"/>
      <c r="E318" s="412" t="s">
        <v>648</v>
      </c>
      <c r="F318" s="413" t="s">
        <v>649</v>
      </c>
      <c r="G318" s="440">
        <v>720453.76</v>
      </c>
      <c r="H318" s="414">
        <v>0</v>
      </c>
      <c r="I318" s="414">
        <v>0</v>
      </c>
      <c r="J318" s="411" t="e">
        <f>I318+#REF!</f>
        <v>#REF!</v>
      </c>
      <c r="K318" s="417"/>
      <c r="L318" s="418"/>
      <c r="M318" s="418"/>
      <c r="N318" s="418"/>
      <c r="O318" s="419"/>
      <c r="P318" s="420"/>
      <c r="Q318" s="421"/>
      <c r="R318" s="422"/>
      <c r="S318" s="422"/>
      <c r="T318" s="422"/>
      <c r="U318" s="422"/>
      <c r="V318" s="422"/>
      <c r="W318" s="422"/>
      <c r="X318" s="422"/>
      <c r="Y318" s="422"/>
    </row>
    <row r="319" spans="3:26" s="415" customFormat="1" hidden="1" x14ac:dyDescent="0.25">
      <c r="D319" s="416"/>
      <c r="E319" s="412" t="s">
        <v>650</v>
      </c>
      <c r="F319" s="413" t="s">
        <v>651</v>
      </c>
      <c r="G319" s="440">
        <v>429560</v>
      </c>
      <c r="H319" s="414">
        <v>512200</v>
      </c>
      <c r="I319" s="414">
        <v>500000</v>
      </c>
      <c r="J319" s="411" t="e">
        <f>I319+#REF!</f>
        <v>#REF!</v>
      </c>
      <c r="K319" s="417"/>
      <c r="L319" s="418"/>
      <c r="M319" s="418"/>
      <c r="N319" s="418"/>
      <c r="O319" s="419"/>
      <c r="P319" s="420"/>
      <c r="Q319" s="421"/>
      <c r="R319" s="422"/>
      <c r="S319" s="422"/>
      <c r="T319" s="422"/>
      <c r="U319" s="422"/>
      <c r="V319" s="422"/>
      <c r="W319" s="422"/>
      <c r="X319" s="422"/>
      <c r="Y319" s="422"/>
    </row>
    <row r="320" spans="3:26" hidden="1" x14ac:dyDescent="0.25">
      <c r="E320" s="412" t="s">
        <v>600</v>
      </c>
      <c r="F320" s="413" t="s">
        <v>634</v>
      </c>
      <c r="G320" s="440">
        <v>7500</v>
      </c>
      <c r="H320" s="414">
        <v>4000</v>
      </c>
      <c r="I320" s="414">
        <v>4000</v>
      </c>
      <c r="J320" s="411" t="e">
        <f>I320+#REF!</f>
        <v>#REF!</v>
      </c>
    </row>
    <row r="321" spans="3:26" hidden="1" x14ac:dyDescent="0.25">
      <c r="E321" s="412" t="s">
        <v>854</v>
      </c>
      <c r="F321" s="413" t="s">
        <v>855</v>
      </c>
      <c r="G321" s="440">
        <v>0</v>
      </c>
      <c r="H321" s="414">
        <v>0</v>
      </c>
      <c r="I321" s="414">
        <v>200000</v>
      </c>
      <c r="J321" s="411" t="e">
        <f>I321+#REF!</f>
        <v>#REF!</v>
      </c>
    </row>
    <row r="322" spans="3:26" hidden="1" x14ac:dyDescent="0.25">
      <c r="E322" s="447" t="s">
        <v>684</v>
      </c>
      <c r="F322" s="448" t="s">
        <v>685</v>
      </c>
      <c r="G322" s="449"/>
      <c r="H322" s="450"/>
      <c r="I322" s="450"/>
      <c r="J322" s="411" t="e">
        <f>I322+#REF!</f>
        <v>#REF!</v>
      </c>
    </row>
    <row r="323" spans="3:26" hidden="1" x14ac:dyDescent="0.25">
      <c r="E323" s="447" t="s">
        <v>716</v>
      </c>
      <c r="F323" s="448" t="s">
        <v>717</v>
      </c>
      <c r="G323" s="449"/>
      <c r="H323" s="450"/>
      <c r="I323" s="450"/>
      <c r="J323" s="411" t="e">
        <f>I323+#REF!</f>
        <v>#REF!</v>
      </c>
    </row>
    <row r="324" spans="3:26" s="415" customFormat="1" hidden="1" x14ac:dyDescent="0.25">
      <c r="D324" s="416"/>
      <c r="E324" s="412" t="s">
        <v>653</v>
      </c>
      <c r="F324" s="413" t="s">
        <v>654</v>
      </c>
      <c r="G324" s="440">
        <v>2310000</v>
      </c>
      <c r="H324" s="414">
        <v>2732000</v>
      </c>
      <c r="I324" s="414">
        <v>2860000</v>
      </c>
      <c r="J324" s="411" t="e">
        <f>I324+#REF!</f>
        <v>#REF!</v>
      </c>
      <c r="K324" s="417"/>
      <c r="L324" s="418"/>
      <c r="M324" s="418"/>
      <c r="N324" s="418"/>
      <c r="O324" s="419"/>
      <c r="P324" s="420"/>
      <c r="Q324" s="421"/>
      <c r="R324" s="422"/>
      <c r="S324" s="422"/>
      <c r="T324" s="422"/>
      <c r="U324" s="422"/>
      <c r="V324" s="422"/>
      <c r="W324" s="422"/>
      <c r="X324" s="422"/>
      <c r="Y324" s="422"/>
    </row>
    <row r="325" spans="3:26" s="415" customFormat="1" hidden="1" x14ac:dyDescent="0.25">
      <c r="D325" s="416"/>
      <c r="E325" s="412" t="s">
        <v>655</v>
      </c>
      <c r="F325" s="413" t="s">
        <v>656</v>
      </c>
      <c r="G325" s="440">
        <v>250000</v>
      </c>
      <c r="H325" s="414">
        <v>250000</v>
      </c>
      <c r="I325" s="414">
        <v>250000</v>
      </c>
      <c r="J325" s="411" t="e">
        <f>I325+#REF!</f>
        <v>#REF!</v>
      </c>
      <c r="K325" s="417"/>
      <c r="L325" s="418"/>
      <c r="M325" s="418"/>
      <c r="N325" s="418"/>
      <c r="O325" s="419"/>
      <c r="P325" s="420"/>
      <c r="Q325" s="421"/>
      <c r="R325" s="422"/>
      <c r="S325" s="422"/>
      <c r="T325" s="422"/>
      <c r="U325" s="422"/>
      <c r="V325" s="422"/>
      <c r="W325" s="422"/>
      <c r="X325" s="422"/>
      <c r="Y325" s="422"/>
    </row>
    <row r="326" spans="3:26" s="415" customFormat="1" hidden="1" x14ac:dyDescent="0.25">
      <c r="D326" s="416"/>
      <c r="E326" s="412" t="s">
        <v>657</v>
      </c>
      <c r="F326" s="413" t="s">
        <v>658</v>
      </c>
      <c r="G326" s="440">
        <v>45000</v>
      </c>
      <c r="H326" s="414">
        <v>500</v>
      </c>
      <c r="I326" s="414">
        <v>45000</v>
      </c>
      <c r="J326" s="411" t="e">
        <f>I326+#REF!</f>
        <v>#REF!</v>
      </c>
      <c r="K326" s="417"/>
      <c r="L326" s="418"/>
      <c r="M326" s="418"/>
      <c r="N326" s="418"/>
      <c r="O326" s="419"/>
      <c r="P326" s="420"/>
      <c r="Q326" s="421"/>
      <c r="R326" s="422"/>
      <c r="S326" s="422"/>
      <c r="T326" s="422"/>
      <c r="U326" s="422"/>
      <c r="V326" s="422"/>
      <c r="W326" s="422"/>
      <c r="X326" s="422"/>
      <c r="Y326" s="422"/>
    </row>
    <row r="327" spans="3:26" hidden="1" x14ac:dyDescent="0.25">
      <c r="E327" s="412" t="s">
        <v>596</v>
      </c>
      <c r="F327" s="413" t="s">
        <v>601</v>
      </c>
      <c r="G327" s="440">
        <v>14842.56</v>
      </c>
      <c r="H327" s="414">
        <v>73500</v>
      </c>
      <c r="I327" s="414">
        <v>76389</v>
      </c>
      <c r="J327" s="411" t="e">
        <f>I327+#REF!</f>
        <v>#REF!</v>
      </c>
    </row>
    <row r="328" spans="3:26" s="415" customFormat="1" hidden="1" x14ac:dyDescent="0.25">
      <c r="D328" s="416"/>
      <c r="E328" s="412" t="s">
        <v>659</v>
      </c>
      <c r="F328" s="413" t="s">
        <v>660</v>
      </c>
      <c r="G328" s="440">
        <v>16600</v>
      </c>
      <c r="H328" s="414">
        <v>0</v>
      </c>
      <c r="I328" s="414">
        <v>0</v>
      </c>
      <c r="J328" s="411" t="e">
        <f>I328+#REF!</f>
        <v>#REF!</v>
      </c>
      <c r="K328" s="417"/>
      <c r="L328" s="418"/>
      <c r="M328" s="418"/>
      <c r="N328" s="418"/>
      <c r="O328" s="419"/>
      <c r="P328" s="420"/>
      <c r="Q328" s="421"/>
      <c r="R328" s="422"/>
      <c r="S328" s="422"/>
      <c r="T328" s="422"/>
      <c r="U328" s="422"/>
      <c r="V328" s="422"/>
      <c r="W328" s="422"/>
      <c r="X328" s="422"/>
      <c r="Y328" s="422"/>
    </row>
    <row r="329" spans="3:26" s="415" customFormat="1" ht="30" hidden="1" x14ac:dyDescent="0.25">
      <c r="D329" s="416"/>
      <c r="E329" s="447" t="s">
        <v>689</v>
      </c>
      <c r="F329" s="448" t="s">
        <v>690</v>
      </c>
      <c r="G329" s="449">
        <v>0</v>
      </c>
      <c r="H329" s="450">
        <v>67900</v>
      </c>
      <c r="I329" s="450">
        <v>200000</v>
      </c>
      <c r="J329" s="411" t="e">
        <f>I329+#REF!</f>
        <v>#REF!</v>
      </c>
      <c r="K329" s="417"/>
      <c r="L329" s="418"/>
      <c r="M329" s="418"/>
      <c r="N329" s="418"/>
      <c r="O329" s="419"/>
      <c r="P329" s="420"/>
      <c r="Q329" s="421"/>
      <c r="R329" s="422"/>
      <c r="S329" s="422"/>
      <c r="T329" s="422"/>
      <c r="U329" s="422"/>
      <c r="V329" s="422"/>
      <c r="W329" s="422"/>
      <c r="X329" s="422"/>
      <c r="Y329" s="422"/>
    </row>
    <row r="330" spans="3:26" s="415" customFormat="1" ht="30" hidden="1" x14ac:dyDescent="0.25">
      <c r="D330" s="416"/>
      <c r="E330" s="412" t="s">
        <v>661</v>
      </c>
      <c r="F330" s="413" t="s">
        <v>662</v>
      </c>
      <c r="G330" s="440">
        <v>3794333</v>
      </c>
      <c r="H330" s="414">
        <v>0</v>
      </c>
      <c r="I330" s="414">
        <v>0</v>
      </c>
      <c r="J330" s="411" t="e">
        <f>I330+#REF!</f>
        <v>#REF!</v>
      </c>
      <c r="K330" s="417"/>
      <c r="L330" s="418"/>
      <c r="M330" s="418"/>
      <c r="N330" s="418"/>
      <c r="O330" s="419"/>
      <c r="P330" s="420"/>
      <c r="Q330" s="421"/>
      <c r="R330" s="422"/>
      <c r="S330" s="422"/>
      <c r="T330" s="422"/>
      <c r="U330" s="422"/>
      <c r="V330" s="422"/>
      <c r="W330" s="422"/>
      <c r="X330" s="422"/>
      <c r="Y330" s="422"/>
    </row>
    <row r="331" spans="3:26" s="415" customFormat="1" hidden="1" x14ac:dyDescent="0.25">
      <c r="D331" s="416"/>
      <c r="E331" s="447" t="s">
        <v>691</v>
      </c>
      <c r="F331" s="448" t="s">
        <v>692</v>
      </c>
      <c r="G331" s="449">
        <v>100000</v>
      </c>
      <c r="H331" s="450">
        <v>584255</v>
      </c>
      <c r="I331" s="450">
        <v>0</v>
      </c>
      <c r="J331" s="411" t="e">
        <f>I331+#REF!</f>
        <v>#REF!</v>
      </c>
      <c r="K331" s="417"/>
      <c r="L331" s="418"/>
      <c r="M331" s="418"/>
      <c r="N331" s="418"/>
      <c r="O331" s="419"/>
      <c r="P331" s="420"/>
      <c r="Q331" s="421"/>
      <c r="R331" s="422"/>
      <c r="S331" s="422"/>
      <c r="T331" s="422"/>
      <c r="U331" s="422"/>
      <c r="V331" s="422"/>
      <c r="W331" s="422"/>
      <c r="X331" s="422"/>
      <c r="Y331" s="422"/>
    </row>
    <row r="332" spans="3:26" s="415" customFormat="1" hidden="1" x14ac:dyDescent="0.25">
      <c r="D332" s="416"/>
      <c r="E332" s="447" t="s">
        <v>693</v>
      </c>
      <c r="F332" s="448" t="s">
        <v>694</v>
      </c>
      <c r="G332" s="449">
        <v>251875</v>
      </c>
      <c r="H332" s="450">
        <v>0</v>
      </c>
      <c r="I332" s="450">
        <v>0</v>
      </c>
      <c r="J332" s="411" t="e">
        <f>I332+#REF!</f>
        <v>#REF!</v>
      </c>
      <c r="K332" s="417"/>
      <c r="L332" s="418"/>
      <c r="M332" s="418"/>
      <c r="N332" s="418"/>
      <c r="O332" s="419"/>
      <c r="P332" s="420"/>
      <c r="Q332" s="421"/>
      <c r="R332" s="422"/>
      <c r="S332" s="422"/>
      <c r="T332" s="422"/>
      <c r="U332" s="422"/>
      <c r="V332" s="422"/>
      <c r="W332" s="422"/>
      <c r="X332" s="422"/>
      <c r="Y332" s="422"/>
    </row>
    <row r="333" spans="3:26" hidden="1" x14ac:dyDescent="0.25">
      <c r="E333" s="412" t="s">
        <v>602</v>
      </c>
      <c r="F333" s="413" t="s">
        <v>603</v>
      </c>
      <c r="G333" s="440">
        <v>2125000</v>
      </c>
      <c r="H333" s="414">
        <v>1165500</v>
      </c>
      <c r="I333" s="414">
        <v>260000</v>
      </c>
      <c r="J333" s="411" t="e">
        <f>I333+#REF!</f>
        <v>#REF!</v>
      </c>
    </row>
    <row r="334" spans="3:26" s="537" customFormat="1" ht="30" hidden="1" x14ac:dyDescent="0.2">
      <c r="C334" s="550"/>
      <c r="D334" s="538"/>
      <c r="E334" s="539" t="s">
        <v>856</v>
      </c>
      <c r="F334" s="426" t="s">
        <v>857</v>
      </c>
      <c r="G334" s="540">
        <v>3329748</v>
      </c>
      <c r="H334" s="532">
        <v>0</v>
      </c>
      <c r="I334" s="532">
        <v>0</v>
      </c>
      <c r="J334" s="411" t="e">
        <f>I334+#REF!</f>
        <v>#REF!</v>
      </c>
      <c r="K334" s="77"/>
      <c r="L334" s="60"/>
      <c r="M334" s="60"/>
      <c r="N334" s="60"/>
      <c r="O334" s="541"/>
      <c r="P334" s="542"/>
      <c r="Q334" s="543"/>
      <c r="R334" s="544"/>
      <c r="S334" s="544"/>
      <c r="T334" s="544"/>
      <c r="U334" s="544"/>
      <c r="V334" s="544"/>
      <c r="W334" s="544"/>
      <c r="X334" s="544"/>
      <c r="Y334" s="544"/>
      <c r="Z334" s="545"/>
    </row>
    <row r="335" spans="3:26" hidden="1" x14ac:dyDescent="0.25">
      <c r="E335" s="435" t="s">
        <v>596</v>
      </c>
      <c r="F335" s="436" t="s">
        <v>607</v>
      </c>
      <c r="G335" s="442">
        <v>38300.239999999998</v>
      </c>
      <c r="H335" s="414">
        <v>50000</v>
      </c>
      <c r="I335" s="439">
        <v>50000</v>
      </c>
      <c r="J335" s="411" t="e">
        <f>I335+#REF!</f>
        <v>#REF!</v>
      </c>
    </row>
    <row r="336" spans="3:26" s="520" customFormat="1" ht="45" hidden="1" x14ac:dyDescent="0.2">
      <c r="D336" s="521"/>
      <c r="E336" s="522" t="s">
        <v>663</v>
      </c>
      <c r="F336" s="523" t="s">
        <v>664</v>
      </c>
      <c r="G336" s="524">
        <v>80625</v>
      </c>
      <c r="H336" s="532">
        <v>336250</v>
      </c>
      <c r="I336" s="525">
        <v>290000</v>
      </c>
      <c r="J336" s="411" t="e">
        <f>I336+#REF!</f>
        <v>#REF!</v>
      </c>
      <c r="K336" s="426"/>
      <c r="L336" s="427"/>
      <c r="M336" s="427"/>
      <c r="N336" s="427"/>
      <c r="O336" s="526"/>
      <c r="P336" s="527"/>
      <c r="Q336" s="528"/>
      <c r="R336" s="529"/>
      <c r="S336" s="529"/>
      <c r="T336" s="529"/>
      <c r="U336" s="529"/>
      <c r="V336" s="529"/>
      <c r="W336" s="529"/>
      <c r="X336" s="529"/>
      <c r="Y336" s="529"/>
    </row>
    <row r="337" spans="4:25" s="101" customFormat="1" hidden="1" x14ac:dyDescent="0.25">
      <c r="D337" s="425"/>
      <c r="E337" s="437" t="s">
        <v>665</v>
      </c>
      <c r="F337" s="438" t="s">
        <v>666</v>
      </c>
      <c r="G337" s="442"/>
      <c r="H337" s="411"/>
      <c r="I337" s="439"/>
      <c r="J337" s="411" t="e">
        <f>I337+#REF!</f>
        <v>#REF!</v>
      </c>
      <c r="K337" s="426"/>
      <c r="L337" s="427"/>
      <c r="M337" s="427"/>
      <c r="N337" s="427"/>
      <c r="O337" s="428"/>
      <c r="P337" s="429"/>
      <c r="Q337" s="430"/>
      <c r="R337" s="100"/>
      <c r="S337" s="100"/>
      <c r="T337" s="100"/>
      <c r="U337" s="100"/>
      <c r="V337" s="100"/>
      <c r="W337" s="100"/>
      <c r="X337" s="100"/>
      <c r="Y337" s="100"/>
    </row>
    <row r="338" spans="4:25" s="101" customFormat="1" hidden="1" x14ac:dyDescent="0.25">
      <c r="D338" s="425"/>
      <c r="E338" s="437" t="s">
        <v>726</v>
      </c>
      <c r="F338" s="438" t="s">
        <v>727</v>
      </c>
      <c r="G338" s="442"/>
      <c r="H338" s="411"/>
      <c r="I338" s="439"/>
      <c r="J338" s="411" t="e">
        <f>I338+#REF!</f>
        <v>#REF!</v>
      </c>
      <c r="K338" s="426"/>
      <c r="L338" s="427"/>
      <c r="M338" s="427"/>
      <c r="N338" s="427"/>
      <c r="O338" s="428"/>
      <c r="P338" s="429"/>
      <c r="Q338" s="430"/>
      <c r="R338" s="100"/>
      <c r="S338" s="100"/>
      <c r="T338" s="100"/>
      <c r="U338" s="100"/>
      <c r="V338" s="100"/>
      <c r="W338" s="100"/>
      <c r="X338" s="100"/>
      <c r="Y338" s="100"/>
    </row>
    <row r="339" spans="4:25" s="462" customFormat="1" hidden="1" x14ac:dyDescent="0.25">
      <c r="D339" s="455"/>
      <c r="E339" s="497"/>
      <c r="F339" s="498" t="s">
        <v>719</v>
      </c>
      <c r="G339" s="499">
        <v>0</v>
      </c>
      <c r="H339" s="500">
        <v>154500</v>
      </c>
      <c r="I339" s="501">
        <v>139500</v>
      </c>
      <c r="J339" s="411" t="e">
        <f>I339+#REF!</f>
        <v>#REF!</v>
      </c>
      <c r="K339" s="457"/>
      <c r="L339" s="458"/>
      <c r="M339" s="458"/>
      <c r="N339" s="458"/>
      <c r="O339" s="459"/>
      <c r="P339" s="460"/>
      <c r="Q339" s="461"/>
    </row>
    <row r="340" spans="4:25" s="462" customFormat="1" hidden="1" x14ac:dyDescent="0.25">
      <c r="D340" s="455"/>
      <c r="E340" s="497"/>
      <c r="F340" s="498" t="s">
        <v>862</v>
      </c>
      <c r="G340" s="499">
        <v>0</v>
      </c>
      <c r="H340" s="500">
        <v>27897018</v>
      </c>
      <c r="I340" s="501">
        <v>30687508</v>
      </c>
      <c r="J340" s="411" t="e">
        <f>I340+#REF!</f>
        <v>#REF!</v>
      </c>
      <c r="K340" s="457"/>
      <c r="L340" s="458"/>
      <c r="M340" s="458"/>
      <c r="N340" s="458"/>
      <c r="O340" s="459"/>
      <c r="P340" s="460"/>
      <c r="Q340" s="461"/>
    </row>
    <row r="341" spans="4:25" s="462" customFormat="1" hidden="1" x14ac:dyDescent="0.25">
      <c r="D341" s="455"/>
      <c r="E341" s="497"/>
      <c r="F341" s="498" t="s">
        <v>721</v>
      </c>
      <c r="G341" s="499">
        <v>0</v>
      </c>
      <c r="H341" s="500">
        <v>14500</v>
      </c>
      <c r="I341" s="501">
        <v>14500</v>
      </c>
      <c r="J341" s="411" t="e">
        <f>I341+#REF!</f>
        <v>#REF!</v>
      </c>
      <c r="K341" s="457"/>
      <c r="L341" s="458"/>
      <c r="M341" s="458"/>
      <c r="N341" s="458"/>
      <c r="O341" s="459"/>
      <c r="P341" s="460"/>
      <c r="Q341" s="461"/>
    </row>
    <row r="342" spans="4:25" s="462" customFormat="1" hidden="1" x14ac:dyDescent="0.25">
      <c r="D342" s="455"/>
      <c r="E342" s="463" t="s">
        <v>695</v>
      </c>
      <c r="F342" s="464" t="s">
        <v>696</v>
      </c>
      <c r="G342" s="465">
        <v>16544.3</v>
      </c>
      <c r="H342" s="450">
        <v>25033</v>
      </c>
      <c r="I342" s="456">
        <v>12533</v>
      </c>
      <c r="J342" s="411" t="e">
        <f>I342+#REF!</f>
        <v>#REF!</v>
      </c>
      <c r="K342" s="457"/>
      <c r="L342" s="458"/>
      <c r="M342" s="458"/>
      <c r="N342" s="458"/>
      <c r="O342" s="459"/>
      <c r="P342" s="460"/>
      <c r="Q342" s="461"/>
    </row>
    <row r="343" spans="4:25" s="462" customFormat="1" hidden="1" x14ac:dyDescent="0.25">
      <c r="D343" s="455"/>
      <c r="E343" s="463" t="s">
        <v>860</v>
      </c>
      <c r="F343" s="464" t="s">
        <v>861</v>
      </c>
      <c r="G343" s="465">
        <v>310699.01</v>
      </c>
      <c r="H343" s="450">
        <v>0</v>
      </c>
      <c r="I343" s="456">
        <v>0</v>
      </c>
      <c r="J343" s="411" t="e">
        <f>I343+#REF!</f>
        <v>#REF!</v>
      </c>
      <c r="K343" s="457"/>
      <c r="L343" s="458"/>
      <c r="M343" s="458"/>
      <c r="N343" s="458"/>
      <c r="O343" s="459"/>
      <c r="P343" s="460"/>
      <c r="Q343" s="461"/>
    </row>
    <row r="344" spans="4:25" s="462" customFormat="1" hidden="1" x14ac:dyDescent="0.25">
      <c r="D344" s="455"/>
      <c r="E344" s="463" t="s">
        <v>734</v>
      </c>
      <c r="F344" s="464" t="s">
        <v>733</v>
      </c>
      <c r="G344" s="465">
        <v>0</v>
      </c>
      <c r="H344" s="450">
        <v>51878</v>
      </c>
      <c r="I344" s="456">
        <v>235000</v>
      </c>
      <c r="J344" s="411" t="e">
        <f>I344+#REF!</f>
        <v>#REF!</v>
      </c>
      <c r="K344" s="457"/>
      <c r="L344" s="458"/>
      <c r="M344" s="458"/>
      <c r="N344" s="458"/>
      <c r="O344" s="459"/>
      <c r="P344" s="460"/>
      <c r="Q344" s="461"/>
    </row>
    <row r="345" spans="4:25" s="462" customFormat="1" hidden="1" x14ac:dyDescent="0.25">
      <c r="D345" s="455"/>
      <c r="E345" s="463" t="s">
        <v>735</v>
      </c>
      <c r="F345" s="464" t="s">
        <v>736</v>
      </c>
      <c r="G345" s="465">
        <v>0</v>
      </c>
      <c r="H345" s="450">
        <v>245509</v>
      </c>
      <c r="I345" s="456">
        <v>230300</v>
      </c>
      <c r="J345" s="411" t="e">
        <f>I345+#REF!</f>
        <v>#REF!</v>
      </c>
      <c r="K345" s="457"/>
      <c r="L345" s="458"/>
      <c r="M345" s="458"/>
      <c r="N345" s="458"/>
      <c r="O345" s="459"/>
      <c r="P345" s="460"/>
      <c r="Q345" s="461"/>
    </row>
    <row r="346" spans="4:25" s="462" customFormat="1" hidden="1" x14ac:dyDescent="0.25">
      <c r="D346" s="455"/>
      <c r="E346" s="463" t="s">
        <v>698</v>
      </c>
      <c r="F346" s="464" t="s">
        <v>699</v>
      </c>
      <c r="G346" s="465">
        <v>32960.25</v>
      </c>
      <c r="H346" s="450">
        <v>0</v>
      </c>
      <c r="I346" s="456">
        <v>0</v>
      </c>
      <c r="J346" s="411" t="e">
        <f>I346+#REF!</f>
        <v>#REF!</v>
      </c>
      <c r="K346" s="457"/>
      <c r="L346" s="458"/>
      <c r="M346" s="458"/>
      <c r="N346" s="458"/>
      <c r="O346" s="459"/>
      <c r="P346" s="460"/>
      <c r="Q346" s="461"/>
    </row>
    <row r="347" spans="4:25" s="462" customFormat="1" hidden="1" x14ac:dyDescent="0.25">
      <c r="D347" s="455"/>
      <c r="E347" s="463">
        <v>1380</v>
      </c>
      <c r="F347" s="464" t="s">
        <v>240</v>
      </c>
      <c r="G347" s="465">
        <v>141440.86000000002</v>
      </c>
      <c r="H347" s="450">
        <v>215000</v>
      </c>
      <c r="I347" s="456">
        <v>215000</v>
      </c>
      <c r="J347" s="411" t="e">
        <f>I347+#REF!</f>
        <v>#REF!</v>
      </c>
      <c r="K347" s="457"/>
      <c r="L347" s="458"/>
      <c r="M347" s="458"/>
      <c r="N347" s="458"/>
      <c r="O347" s="459"/>
      <c r="P347" s="460"/>
      <c r="Q347" s="461"/>
    </row>
    <row r="348" spans="4:25" s="462" customFormat="1" hidden="1" x14ac:dyDescent="0.25">
      <c r="D348" s="455"/>
      <c r="E348" s="463">
        <v>1390</v>
      </c>
      <c r="F348" s="464" t="s">
        <v>725</v>
      </c>
      <c r="G348" s="465">
        <v>0</v>
      </c>
      <c r="H348" s="450">
        <v>760000</v>
      </c>
      <c r="I348" s="456">
        <v>700000</v>
      </c>
      <c r="J348" s="411" t="e">
        <f>I348+#REF!</f>
        <v>#REF!</v>
      </c>
      <c r="K348" s="457"/>
      <c r="L348" s="458"/>
      <c r="M348" s="458"/>
      <c r="N348" s="458"/>
      <c r="O348" s="459"/>
      <c r="P348" s="460"/>
      <c r="Q348" s="461"/>
    </row>
    <row r="349" spans="4:25" s="415" customFormat="1" hidden="1" x14ac:dyDescent="0.25">
      <c r="D349" s="416"/>
      <c r="E349" s="437" t="s">
        <v>667</v>
      </c>
      <c r="F349" s="438" t="s">
        <v>668</v>
      </c>
      <c r="G349" s="442">
        <v>244412</v>
      </c>
      <c r="H349" s="414">
        <v>316000</v>
      </c>
      <c r="I349" s="439">
        <v>315000</v>
      </c>
      <c r="J349" s="411" t="e">
        <f>I349+#REF!</f>
        <v>#REF!</v>
      </c>
      <c r="K349" s="417"/>
      <c r="L349" s="418"/>
      <c r="M349" s="418"/>
      <c r="N349" s="418"/>
      <c r="O349" s="419"/>
      <c r="P349" s="420"/>
      <c r="Q349" s="421"/>
      <c r="R349" s="422"/>
      <c r="S349" s="422"/>
      <c r="T349" s="422"/>
      <c r="U349" s="422"/>
      <c r="V349" s="422"/>
      <c r="W349" s="422"/>
      <c r="X349" s="422"/>
      <c r="Y349" s="422"/>
    </row>
    <row r="350" spans="4:25" s="415" customFormat="1" hidden="1" x14ac:dyDescent="0.25">
      <c r="D350" s="416"/>
      <c r="E350" s="437" t="s">
        <v>723</v>
      </c>
      <c r="F350" s="438" t="s">
        <v>724</v>
      </c>
      <c r="G350" s="442">
        <v>0</v>
      </c>
      <c r="H350" s="414">
        <v>2849500</v>
      </c>
      <c r="I350" s="439">
        <v>200000</v>
      </c>
      <c r="J350" s="411" t="e">
        <f>I350+#REF!</f>
        <v>#REF!</v>
      </c>
      <c r="K350" s="417"/>
      <c r="L350" s="418"/>
      <c r="M350" s="418"/>
      <c r="N350" s="418"/>
      <c r="O350" s="419"/>
      <c r="P350" s="420"/>
      <c r="Q350" s="421"/>
      <c r="R350" s="422"/>
      <c r="S350" s="422"/>
      <c r="T350" s="422"/>
      <c r="U350" s="422"/>
      <c r="V350" s="422"/>
      <c r="W350" s="422"/>
      <c r="X350" s="422"/>
      <c r="Y350" s="422"/>
    </row>
    <row r="351" spans="4:25" s="415" customFormat="1" hidden="1" x14ac:dyDescent="0.25">
      <c r="D351" s="416"/>
      <c r="E351" s="437" t="s">
        <v>728</v>
      </c>
      <c r="F351" s="438" t="s">
        <v>729</v>
      </c>
      <c r="G351" s="442"/>
      <c r="H351" s="414"/>
      <c r="I351" s="439"/>
      <c r="J351" s="411" t="e">
        <f>I351+#REF!</f>
        <v>#REF!</v>
      </c>
      <c r="K351" s="417"/>
      <c r="L351" s="418"/>
      <c r="M351" s="418"/>
      <c r="N351" s="418"/>
      <c r="O351" s="419"/>
      <c r="P351" s="420"/>
      <c r="Q351" s="421"/>
      <c r="R351" s="422"/>
      <c r="S351" s="422"/>
      <c r="T351" s="422"/>
      <c r="U351" s="422"/>
      <c r="V351" s="422"/>
      <c r="W351" s="422"/>
      <c r="X351" s="422"/>
      <c r="Y351" s="422"/>
    </row>
    <row r="352" spans="4:25" s="415" customFormat="1" hidden="1" x14ac:dyDescent="0.25">
      <c r="D352" s="416"/>
      <c r="E352" s="437" t="s">
        <v>308</v>
      </c>
      <c r="F352" s="438" t="s">
        <v>730</v>
      </c>
      <c r="G352" s="442"/>
      <c r="H352" s="414"/>
      <c r="I352" s="439"/>
      <c r="J352" s="411" t="e">
        <f>I352+#REF!</f>
        <v>#REF!</v>
      </c>
      <c r="K352" s="417"/>
      <c r="L352" s="418"/>
      <c r="M352" s="418"/>
      <c r="N352" s="418"/>
      <c r="O352" s="419"/>
      <c r="P352" s="420"/>
      <c r="Q352" s="421"/>
      <c r="R352" s="422"/>
      <c r="S352" s="422"/>
      <c r="T352" s="422"/>
      <c r="U352" s="422"/>
      <c r="V352" s="422"/>
      <c r="W352" s="422"/>
      <c r="X352" s="422"/>
      <c r="Y352" s="422"/>
    </row>
    <row r="353" spans="3:26" s="415" customFormat="1" hidden="1" x14ac:dyDescent="0.25">
      <c r="D353" s="416"/>
      <c r="E353" s="437" t="s">
        <v>669</v>
      </c>
      <c r="F353" s="438" t="s">
        <v>670</v>
      </c>
      <c r="G353" s="442">
        <v>1943329.3</v>
      </c>
      <c r="H353" s="414">
        <v>2279000</v>
      </c>
      <c r="I353" s="439">
        <v>2324000</v>
      </c>
      <c r="J353" s="411" t="e">
        <f>I353+#REF!</f>
        <v>#REF!</v>
      </c>
      <c r="K353" s="417"/>
      <c r="L353" s="418"/>
      <c r="M353" s="418"/>
      <c r="N353" s="418"/>
      <c r="O353" s="419"/>
      <c r="P353" s="420"/>
      <c r="Q353" s="421"/>
      <c r="R353" s="422"/>
      <c r="S353" s="422"/>
      <c r="T353" s="422"/>
      <c r="U353" s="422"/>
      <c r="V353" s="422"/>
      <c r="W353" s="422"/>
      <c r="X353" s="422"/>
      <c r="Y353" s="422"/>
    </row>
    <row r="354" spans="3:26" s="530" customFormat="1" ht="30" hidden="1" x14ac:dyDescent="0.2">
      <c r="D354" s="531"/>
      <c r="E354" s="522" t="s">
        <v>858</v>
      </c>
      <c r="F354" s="523" t="s">
        <v>859</v>
      </c>
      <c r="G354" s="524">
        <v>315194.64</v>
      </c>
      <c r="H354" s="532">
        <v>447242</v>
      </c>
      <c r="I354" s="525">
        <v>384167</v>
      </c>
      <c r="J354" s="411" t="e">
        <f>I354+#REF!</f>
        <v>#REF!</v>
      </c>
      <c r="K354" s="417"/>
      <c r="L354" s="418"/>
      <c r="M354" s="418"/>
      <c r="N354" s="418"/>
      <c r="O354" s="533"/>
      <c r="P354" s="534"/>
      <c r="Q354" s="535"/>
      <c r="R354" s="536"/>
      <c r="S354" s="536"/>
      <c r="T354" s="536"/>
      <c r="U354" s="536"/>
      <c r="V354" s="536"/>
      <c r="W354" s="536"/>
      <c r="X354" s="536"/>
      <c r="Y354" s="536"/>
    </row>
    <row r="355" spans="3:26" s="415" customFormat="1" hidden="1" x14ac:dyDescent="0.25">
      <c r="D355" s="416"/>
      <c r="E355" s="451" t="s">
        <v>697</v>
      </c>
      <c r="F355" s="452" t="s">
        <v>671</v>
      </c>
      <c r="G355" s="453">
        <v>574155.43999999994</v>
      </c>
      <c r="H355" s="454">
        <v>567838</v>
      </c>
      <c r="I355" s="454">
        <v>556000</v>
      </c>
      <c r="J355" s="513" t="e">
        <f>I355+#REF!</f>
        <v>#REF!</v>
      </c>
      <c r="K355" s="417"/>
      <c r="L355" s="418"/>
      <c r="M355" s="418"/>
      <c r="N355" s="418"/>
      <c r="O355" s="419"/>
      <c r="P355" s="420"/>
      <c r="Q355" s="421"/>
      <c r="R355" s="422"/>
      <c r="S355" s="422"/>
      <c r="T355" s="422"/>
      <c r="U355" s="422"/>
      <c r="V355" s="422"/>
      <c r="W355" s="422"/>
      <c r="X355" s="422"/>
      <c r="Y355" s="422"/>
    </row>
    <row r="356" spans="3:26" hidden="1" x14ac:dyDescent="0.25">
      <c r="G356" s="367">
        <f>SUM(G277:G355)</f>
        <v>46091599.209999993</v>
      </c>
      <c r="H356" s="367">
        <f>SUM(H277:H355)</f>
        <v>59880395</v>
      </c>
      <c r="I356" s="367">
        <f>SUM(I277:I355)</f>
        <v>64684628</v>
      </c>
      <c r="J356" s="367" t="e">
        <f t="shared" ref="J356" si="40">SUM(J277:J355)</f>
        <v>#REF!</v>
      </c>
    </row>
    <row r="357" spans="3:26" hidden="1" x14ac:dyDescent="0.25">
      <c r="G357" s="365"/>
      <c r="J357" s="366"/>
    </row>
    <row r="358" spans="3:26" s="288" customFormat="1" hidden="1" x14ac:dyDescent="0.25">
      <c r="C358" s="284"/>
      <c r="D358" s="285"/>
      <c r="E358" s="286"/>
      <c r="F358" s="287"/>
      <c r="G358" s="368">
        <f>G9+G356</f>
        <v>228787144.43000001</v>
      </c>
      <c r="H358" s="368">
        <f>H9+H356</f>
        <v>284697488</v>
      </c>
      <c r="I358" s="368">
        <f>I9+I356</f>
        <v>291231408</v>
      </c>
      <c r="J358" s="368" t="e">
        <f>J9+J356</f>
        <v>#REF!</v>
      </c>
      <c r="K358" s="289"/>
      <c r="L358" s="290"/>
      <c r="M358" s="290"/>
      <c r="N358" s="290"/>
      <c r="O358" s="386"/>
      <c r="P358" s="387"/>
      <c r="Q358" s="291"/>
      <c r="R358" s="292"/>
      <c r="S358" s="292"/>
      <c r="T358" s="292"/>
      <c r="U358" s="292"/>
      <c r="V358" s="292"/>
      <c r="W358" s="292"/>
      <c r="X358" s="292"/>
      <c r="Y358" s="292"/>
      <c r="Z358" s="310"/>
    </row>
    <row r="359" spans="3:26" ht="15" hidden="1" customHeight="1" x14ac:dyDescent="0.25">
      <c r="F359" s="552" t="s">
        <v>866</v>
      </c>
      <c r="G359" s="367">
        <f>G358-228787144.43</f>
        <v>0</v>
      </c>
      <c r="H359" s="367">
        <f>H358-284697488</f>
        <v>0</v>
      </c>
      <c r="I359" s="367">
        <f>I358-290585408</f>
        <v>646000</v>
      </c>
      <c r="J359" s="367" t="e">
        <f>J358-300345497</f>
        <v>#REF!</v>
      </c>
    </row>
    <row r="360" spans="3:26" hidden="1" x14ac:dyDescent="0.25"/>
    <row r="361" spans="3:26" hidden="1" x14ac:dyDescent="0.25"/>
    <row r="362" spans="3:26" hidden="1" x14ac:dyDescent="0.25"/>
    <row r="363" spans="3:26" hidden="1" x14ac:dyDescent="0.25"/>
    <row r="364" spans="3:26" hidden="1" x14ac:dyDescent="0.25"/>
    <row r="365" spans="3:26" x14ac:dyDescent="0.25">
      <c r="G365" s="365"/>
    </row>
  </sheetData>
  <sheetProtection selectLockedCells="1" autoFilter="0"/>
  <autoFilter ref="A8:Q273">
    <filterColumn colId="3" showButton="0"/>
  </autoFilter>
  <mergeCells count="82">
    <mergeCell ref="B231:B239"/>
    <mergeCell ref="B240:B245"/>
    <mergeCell ref="A240:A273"/>
    <mergeCell ref="B246:B273"/>
    <mergeCell ref="B71:B73"/>
    <mergeCell ref="B74:B90"/>
    <mergeCell ref="A91:A97"/>
    <mergeCell ref="B91:B97"/>
    <mergeCell ref="C91:C97"/>
    <mergeCell ref="B206:B213"/>
    <mergeCell ref="B179:B205"/>
    <mergeCell ref="A179:A205"/>
    <mergeCell ref="A206:A213"/>
    <mergeCell ref="A214:A239"/>
    <mergeCell ref="B214:B230"/>
    <mergeCell ref="C129:C134"/>
    <mergeCell ref="B135:B149"/>
    <mergeCell ref="C135:C149"/>
    <mergeCell ref="A98:A122"/>
    <mergeCell ref="B98:B122"/>
    <mergeCell ref="C98:C122"/>
    <mergeCell ref="C123:C128"/>
    <mergeCell ref="B123:B134"/>
    <mergeCell ref="A123:A149"/>
    <mergeCell ref="C150:C158"/>
    <mergeCell ref="A150:A172"/>
    <mergeCell ref="B150:B172"/>
    <mergeCell ref="C159:C172"/>
    <mergeCell ref="C173:C178"/>
    <mergeCell ref="B173:B178"/>
    <mergeCell ref="C50:C57"/>
    <mergeCell ref="C63:C70"/>
    <mergeCell ref="C87:C90"/>
    <mergeCell ref="C74:C80"/>
    <mergeCell ref="C81:C86"/>
    <mergeCell ref="C58:C62"/>
    <mergeCell ref="C71:C73"/>
    <mergeCell ref="A45:A70"/>
    <mergeCell ref="A71:A90"/>
    <mergeCell ref="C271:C273"/>
    <mergeCell ref="C214:C221"/>
    <mergeCell ref="C206:C213"/>
    <mergeCell ref="C246:C251"/>
    <mergeCell ref="C252:C256"/>
    <mergeCell ref="C222:C226"/>
    <mergeCell ref="C227:C230"/>
    <mergeCell ref="C240:C245"/>
    <mergeCell ref="D8:E8"/>
    <mergeCell ref="A9:F9"/>
    <mergeCell ref="C10:C14"/>
    <mergeCell ref="B10:B44"/>
    <mergeCell ref="C36:C44"/>
    <mergeCell ref="C45:C49"/>
    <mergeCell ref="C15:C22"/>
    <mergeCell ref="C23:C29"/>
    <mergeCell ref="C30:C35"/>
    <mergeCell ref="A10:A44"/>
    <mergeCell ref="B45:B70"/>
    <mergeCell ref="A1:Q2"/>
    <mergeCell ref="A4:P4"/>
    <mergeCell ref="A5:Q5"/>
    <mergeCell ref="D7:E7"/>
    <mergeCell ref="O7:Q7"/>
    <mergeCell ref="Q269:Q270"/>
    <mergeCell ref="F269:F270"/>
    <mergeCell ref="G269:G270"/>
    <mergeCell ref="H269:H270"/>
    <mergeCell ref="I269:I270"/>
    <mergeCell ref="P269:P270"/>
    <mergeCell ref="J269:J270"/>
    <mergeCell ref="O269:O270"/>
    <mergeCell ref="N269:N270"/>
    <mergeCell ref="L269:L270"/>
    <mergeCell ref="M269:M270"/>
    <mergeCell ref="D269:D270"/>
    <mergeCell ref="E269:E270"/>
    <mergeCell ref="C257:C263"/>
    <mergeCell ref="C264:C270"/>
    <mergeCell ref="C179:C186"/>
    <mergeCell ref="C231:C239"/>
    <mergeCell ref="C196:C205"/>
    <mergeCell ref="C187:C193"/>
  </mergeCells>
  <conditionalFormatting sqref="K65:N69 I51:N51 I11:P12 I267:J269 I75:N75 I77:J80 I261:N261 I247:K249 I92:N92 I94:N94 I96:N97 I99:N101 I102:J102 I107:N109 I111:N111 I119:J120 I121:N121 I124:N124 I126:N127 I130:N130 I132:N132 I136:N136 I138:N143 I145:N154 I156:N158 I160:N162 I165:N168 I171:N171 I174:N174 I177:N178 I188:N189 I191:N193 I204:N205 I199:N201 I207:N207 I209:K209 I223:N223 I228:N228 I232:N232 I234:N239 I265:N265 I272:K272 I123:J123 I31:J31 I197:N197 I230:N230 I105:J106 I125:J125 I202:J203 I212:J212 I115:J117 I258:N259 I263:N263">
    <cfRule type="containsBlanks" dxfId="37" priority="187">
      <formula>LEN(TRIM(I11))=0</formula>
    </cfRule>
  </conditionalFormatting>
  <conditionalFormatting sqref="I52:N54">
    <cfRule type="containsBlanks" dxfId="36" priority="185">
      <formula>LEN(TRIM(I52))=0</formula>
    </cfRule>
  </conditionalFormatting>
  <conditionalFormatting sqref="I64:N64 I70:N70">
    <cfRule type="containsBlanks" dxfId="35" priority="183">
      <formula>LEN(TRIM(I64))=0</formula>
    </cfRule>
  </conditionalFormatting>
  <conditionalFormatting sqref="I72:N72 K73">
    <cfRule type="containsBlanks" dxfId="34" priority="182">
      <formula>LEN(TRIM(I72))=0</formula>
    </cfRule>
  </conditionalFormatting>
  <conditionalFormatting sqref="K93:N93">
    <cfRule type="containsBlanks" dxfId="33" priority="179">
      <formula>LEN(TRIM(K93))=0</formula>
    </cfRule>
  </conditionalFormatting>
  <conditionalFormatting sqref="K102:N104">
    <cfRule type="containsBlanks" dxfId="32" priority="174">
      <formula>LEN(TRIM(K102))=0</formula>
    </cfRule>
  </conditionalFormatting>
  <conditionalFormatting sqref="K105:N106">
    <cfRule type="containsBlanks" dxfId="31" priority="173">
      <formula>LEN(TRIM(K105))=0</formula>
    </cfRule>
  </conditionalFormatting>
  <conditionalFormatting sqref="K113:N117 O114:P114 L112:N112 O115:O117">
    <cfRule type="containsBlanks" dxfId="30" priority="172">
      <formula>LEN(TRIM(K112))=0</formula>
    </cfRule>
  </conditionalFormatting>
  <conditionalFormatting sqref="L120:N120">
    <cfRule type="containsBlanks" dxfId="29" priority="171">
      <formula>LEN(TRIM(L120))=0</formula>
    </cfRule>
  </conditionalFormatting>
  <conditionalFormatting sqref="K125:N125">
    <cfRule type="containsBlanks" dxfId="28" priority="170">
      <formula>LEN(TRIM(K125))=0</formula>
    </cfRule>
  </conditionalFormatting>
  <conditionalFormatting sqref="K202:N203">
    <cfRule type="containsBlanks" dxfId="27" priority="154">
      <formula>LEN(TRIM(K202))=0</formula>
    </cfRule>
  </conditionalFormatting>
  <conditionalFormatting sqref="L267:N268">
    <cfRule type="containsBlanks" dxfId="26" priority="142">
      <formula>LEN(TRIM(L267))=0</formula>
    </cfRule>
  </conditionalFormatting>
  <conditionalFormatting sqref="I24:J24">
    <cfRule type="containsBlanks" dxfId="25" priority="138">
      <formula>LEN(TRIM(I24))=0</formula>
    </cfRule>
  </conditionalFormatting>
  <conditionalFormatting sqref="L24:N24">
    <cfRule type="containsBlanks" dxfId="24" priority="137">
      <formula>LEN(TRIM(L24))=0</formula>
    </cfRule>
  </conditionalFormatting>
  <conditionalFormatting sqref="L46:N46">
    <cfRule type="containsBlanks" dxfId="23" priority="136">
      <formula>LEN(TRIM(L46))=0</formula>
    </cfRule>
  </conditionalFormatting>
  <conditionalFormatting sqref="K46">
    <cfRule type="containsBlanks" dxfId="22" priority="135">
      <formula>LEN(TRIM(K46))=0</formula>
    </cfRule>
  </conditionalFormatting>
  <conditionalFormatting sqref="K47">
    <cfRule type="containsBlanks" dxfId="21" priority="134">
      <formula>LEN(TRIM(K47))=0</formula>
    </cfRule>
  </conditionalFormatting>
  <conditionalFormatting sqref="L119:N119">
    <cfRule type="containsBlanks" dxfId="20" priority="131">
      <formula>LEN(TRIM(L119))=0</formula>
    </cfRule>
  </conditionalFormatting>
  <conditionalFormatting sqref="L123:N123">
    <cfRule type="containsBlanks" dxfId="19" priority="130">
      <formula>LEN(TRIM(L123))=0</formula>
    </cfRule>
  </conditionalFormatting>
  <conditionalFormatting sqref="K120">
    <cfRule type="containsBlanks" dxfId="18" priority="126">
      <formula>LEN(TRIM(K120))=0</formula>
    </cfRule>
  </conditionalFormatting>
  <conditionalFormatting sqref="K119">
    <cfRule type="containsBlanks" dxfId="17" priority="125">
      <formula>LEN(TRIM(K119))=0</formula>
    </cfRule>
  </conditionalFormatting>
  <conditionalFormatting sqref="K123">
    <cfRule type="containsBlanks" dxfId="16" priority="124">
      <formula>LEN(TRIM(K123))=0</formula>
    </cfRule>
  </conditionalFormatting>
  <conditionalFormatting sqref="L31:N31">
    <cfRule type="containsBlanks" dxfId="15" priority="122">
      <formula>LEN(TRIM(L31))=0</formula>
    </cfRule>
  </conditionalFormatting>
  <conditionalFormatting sqref="K212">
    <cfRule type="containsBlanks" dxfId="14" priority="68">
      <formula>LEN(TRIM(K212))=0</formula>
    </cfRule>
  </conditionalFormatting>
  <conditionalFormatting sqref="K77:K80">
    <cfRule type="containsBlanks" dxfId="13" priority="67">
      <formula>LEN(TRIM(K77))=0</formula>
    </cfRule>
  </conditionalFormatting>
  <conditionalFormatting sqref="L77:N78">
    <cfRule type="containsBlanks" dxfId="12" priority="66">
      <formula>LEN(TRIM(L77))=0</formula>
    </cfRule>
  </conditionalFormatting>
  <conditionalFormatting sqref="L79:N80">
    <cfRule type="containsBlanks" dxfId="11" priority="64">
      <formula>LEN(TRIM(L79))=0</formula>
    </cfRule>
  </conditionalFormatting>
  <conditionalFormatting sqref="L73:N73">
    <cfRule type="containsBlanks" dxfId="10" priority="57">
      <formula>LEN(TRIM(L73))=0</formula>
    </cfRule>
  </conditionalFormatting>
  <conditionalFormatting sqref="L212:N212">
    <cfRule type="containsBlanks" dxfId="9" priority="42">
      <formula>LEN(TRIM(L212))=0</formula>
    </cfRule>
  </conditionalFormatting>
  <conditionalFormatting sqref="L47:N47">
    <cfRule type="containsBlanks" dxfId="8" priority="35">
      <formula>LEN(TRIM(L47))=0</formula>
    </cfRule>
  </conditionalFormatting>
  <conditionalFormatting sqref="L56:N56">
    <cfRule type="containsBlanks" dxfId="7" priority="29">
      <formula>LEN(TRIM(L56))=0</formula>
    </cfRule>
  </conditionalFormatting>
  <conditionalFormatting sqref="L55:N55">
    <cfRule type="containsBlanks" dxfId="6" priority="31">
      <formula>LEN(TRIM(L55))=0</formula>
    </cfRule>
  </conditionalFormatting>
  <conditionalFormatting sqref="M269:N269">
    <cfRule type="containsBlanks" dxfId="5" priority="24">
      <formula>LEN(TRIM(M269))=0</formula>
    </cfRule>
  </conditionalFormatting>
  <conditionalFormatting sqref="L269">
    <cfRule type="containsBlanks" dxfId="4" priority="21">
      <formula>LEN(TRIM(L269))=0</formula>
    </cfRule>
  </conditionalFormatting>
  <conditionalFormatting sqref="L247:N249">
    <cfRule type="containsBlanks" dxfId="3" priority="18">
      <formula>LEN(TRIM(L247))=0</formula>
    </cfRule>
  </conditionalFormatting>
  <conditionalFormatting sqref="L272:N272">
    <cfRule type="containsBlanks" dxfId="2" priority="16">
      <formula>LEN(TRIM(L272))=0</formula>
    </cfRule>
  </conditionalFormatting>
  <conditionalFormatting sqref="L209:N209">
    <cfRule type="containsBlanks" dxfId="1" priority="9">
      <formula>LEN(TRIM(L209))=0</formula>
    </cfRule>
  </conditionalFormatting>
  <conditionalFormatting sqref="K267:K268">
    <cfRule type="containsBlanks" dxfId="0" priority="2">
      <formula>LEN(TRIM(K267))=0</formula>
    </cfRule>
  </conditionalFormatting>
  <dataValidations count="1">
    <dataValidation type="list" allowBlank="1" showInputMessage="1" showErrorMessage="1" sqref="Q10:Q269 Q271:Q273">
      <formula1>$Z$10:$Z$14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0" orientation="landscape" r:id="rId1"/>
  <headerFooter>
    <oddHeader>&amp;R&amp;"-,Kurziv"&amp;8Obrazac PRP</oddHeader>
    <oddFooter>&amp;C&amp;8&amp;P / &amp;N</oddFooter>
  </headerFooter>
  <ignoredErrors>
    <ignoredError sqref="J271 J170 J190 J206 J229 J128 J173 J176 J196 J198 J208 J210:J211 J23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5"/>
  <sheetViews>
    <sheetView zoomScaleNormal="100" workbookViewId="0">
      <pane xSplit="1" ySplit="3" topLeftCell="B67" activePane="bottomRight" state="frozen"/>
      <selection pane="topRight" activeCell="B1" sqref="B1"/>
      <selection pane="bottomLeft" activeCell="A4" sqref="A4"/>
      <selection pane="bottomRight" activeCell="D67" sqref="D67"/>
    </sheetView>
  </sheetViews>
  <sheetFormatPr defaultRowHeight="15" x14ac:dyDescent="0.25"/>
  <cols>
    <col min="1" max="1" width="5.28515625" bestFit="1" customWidth="1"/>
    <col min="2" max="2" width="34.28515625" customWidth="1"/>
    <col min="3" max="3" width="44" bestFit="1" customWidth="1"/>
    <col min="4" max="4" width="75.28515625" bestFit="1" customWidth="1"/>
    <col min="5" max="5" width="14.140625" bestFit="1" customWidth="1"/>
    <col min="6" max="6" width="14.42578125" bestFit="1" customWidth="1"/>
  </cols>
  <sheetData>
    <row r="2" spans="1:6" x14ac:dyDescent="0.25">
      <c r="A2" s="759" t="s">
        <v>328</v>
      </c>
      <c r="B2" s="755" t="s">
        <v>329</v>
      </c>
      <c r="C2" s="756" t="s">
        <v>579</v>
      </c>
      <c r="D2" s="756"/>
      <c r="E2" s="756"/>
      <c r="F2" s="756"/>
    </row>
    <row r="3" spans="1:6" ht="25.5" x14ac:dyDescent="0.25">
      <c r="A3" s="760"/>
      <c r="B3" s="755"/>
      <c r="C3" s="304" t="s">
        <v>330</v>
      </c>
      <c r="D3" s="304" t="s">
        <v>331</v>
      </c>
      <c r="E3" s="304" t="s">
        <v>332</v>
      </c>
      <c r="F3" s="304" t="s">
        <v>333</v>
      </c>
    </row>
    <row r="4" spans="1:6" s="253" customFormat="1" x14ac:dyDescent="0.25">
      <c r="A4" s="757" t="s">
        <v>334</v>
      </c>
      <c r="B4" s="757" t="s">
        <v>335</v>
      </c>
      <c r="C4" s="274" t="s">
        <v>336</v>
      </c>
      <c r="D4" s="274" t="s">
        <v>337</v>
      </c>
      <c r="E4" s="275" t="s">
        <v>338</v>
      </c>
      <c r="F4" s="275">
        <v>2</v>
      </c>
    </row>
    <row r="5" spans="1:6" s="253" customFormat="1" x14ac:dyDescent="0.25">
      <c r="A5" s="757"/>
      <c r="B5" s="757"/>
      <c r="C5" s="278" t="s">
        <v>339</v>
      </c>
      <c r="D5" s="278" t="s">
        <v>340</v>
      </c>
      <c r="E5" s="279" t="s">
        <v>338</v>
      </c>
      <c r="F5" s="279">
        <v>7</v>
      </c>
    </row>
    <row r="6" spans="1:6" s="253" customFormat="1" x14ac:dyDescent="0.25">
      <c r="A6" s="757"/>
      <c r="B6" s="757"/>
      <c r="C6" s="276" t="s">
        <v>341</v>
      </c>
      <c r="D6" s="276" t="s">
        <v>342</v>
      </c>
      <c r="E6" s="277" t="s">
        <v>338</v>
      </c>
      <c r="F6" s="277">
        <v>2</v>
      </c>
    </row>
    <row r="7" spans="1:6" x14ac:dyDescent="0.25">
      <c r="A7" s="758" t="s">
        <v>343</v>
      </c>
      <c r="B7" s="758" t="s">
        <v>344</v>
      </c>
      <c r="C7" s="267" t="s">
        <v>345</v>
      </c>
      <c r="D7" s="267" t="s">
        <v>346</v>
      </c>
      <c r="E7" s="268" t="s">
        <v>347</v>
      </c>
      <c r="F7" s="269">
        <v>250000</v>
      </c>
    </row>
    <row r="8" spans="1:6" x14ac:dyDescent="0.25">
      <c r="A8" s="758"/>
      <c r="B8" s="758"/>
      <c r="C8" s="264" t="s">
        <v>348</v>
      </c>
      <c r="D8" s="264" t="s">
        <v>349</v>
      </c>
      <c r="E8" s="265" t="s">
        <v>338</v>
      </c>
      <c r="F8" s="265">
        <v>2</v>
      </c>
    </row>
    <row r="9" spans="1:6" ht="25.5" x14ac:dyDescent="0.25">
      <c r="A9" s="761" t="s">
        <v>350</v>
      </c>
      <c r="B9" s="761" t="s">
        <v>351</v>
      </c>
      <c r="C9" s="254" t="s">
        <v>352</v>
      </c>
      <c r="D9" s="254" t="s">
        <v>353</v>
      </c>
      <c r="E9" s="255" t="s">
        <v>354</v>
      </c>
      <c r="F9" s="255">
        <v>60</v>
      </c>
    </row>
    <row r="10" spans="1:6" ht="38.25" x14ac:dyDescent="0.25">
      <c r="A10" s="761"/>
      <c r="B10" s="761"/>
      <c r="C10" s="252" t="s">
        <v>355</v>
      </c>
      <c r="D10" s="252" t="s">
        <v>356</v>
      </c>
      <c r="E10" s="250" t="s">
        <v>354</v>
      </c>
      <c r="F10" s="250">
        <v>18</v>
      </c>
    </row>
    <row r="11" spans="1:6" ht="25.5" x14ac:dyDescent="0.25">
      <c r="A11" s="761" t="s">
        <v>357</v>
      </c>
      <c r="B11" s="761" t="s">
        <v>358</v>
      </c>
      <c r="C11" s="251" t="s">
        <v>359</v>
      </c>
      <c r="D11" s="251" t="s">
        <v>360</v>
      </c>
      <c r="E11" s="249" t="s">
        <v>338</v>
      </c>
      <c r="F11" s="249">
        <v>3</v>
      </c>
    </row>
    <row r="12" spans="1:6" x14ac:dyDescent="0.25">
      <c r="A12" s="761"/>
      <c r="B12" s="761"/>
      <c r="C12" s="256" t="s">
        <v>578</v>
      </c>
      <c r="D12" s="257" t="s">
        <v>361</v>
      </c>
      <c r="E12" s="258" t="s">
        <v>347</v>
      </c>
      <c r="F12" s="259">
        <v>500000</v>
      </c>
    </row>
    <row r="13" spans="1:6" x14ac:dyDescent="0.25">
      <c r="A13" s="761"/>
      <c r="B13" s="761"/>
      <c r="C13" s="252" t="s">
        <v>362</v>
      </c>
      <c r="D13" s="252" t="s">
        <v>363</v>
      </c>
      <c r="E13" s="250" t="s">
        <v>354</v>
      </c>
      <c r="F13" s="250">
        <v>7</v>
      </c>
    </row>
    <row r="14" spans="1:6" ht="25.5" x14ac:dyDescent="0.25">
      <c r="A14" s="244" t="s">
        <v>364</v>
      </c>
      <c r="B14" s="244" t="s">
        <v>577</v>
      </c>
      <c r="C14" s="244" t="s">
        <v>365</v>
      </c>
      <c r="D14" s="244" t="s">
        <v>320</v>
      </c>
      <c r="E14" s="245" t="s">
        <v>354</v>
      </c>
      <c r="F14" s="245">
        <v>150</v>
      </c>
    </row>
    <row r="15" spans="1:6" ht="25.5" x14ac:dyDescent="0.25">
      <c r="A15" s="761" t="s">
        <v>366</v>
      </c>
      <c r="B15" s="761" t="s">
        <v>367</v>
      </c>
      <c r="C15" s="254" t="s">
        <v>368</v>
      </c>
      <c r="D15" s="254" t="s">
        <v>576</v>
      </c>
      <c r="E15" s="255" t="s">
        <v>354</v>
      </c>
      <c r="F15" s="255">
        <v>7</v>
      </c>
    </row>
    <row r="16" spans="1:6" ht="25.5" x14ac:dyDescent="0.25">
      <c r="A16" s="761"/>
      <c r="B16" s="761"/>
      <c r="C16" s="252" t="s">
        <v>369</v>
      </c>
      <c r="D16" s="252" t="s">
        <v>370</v>
      </c>
      <c r="E16" s="250" t="s">
        <v>354</v>
      </c>
      <c r="F16" s="250">
        <v>83</v>
      </c>
    </row>
    <row r="17" spans="1:6" ht="25.5" x14ac:dyDescent="0.25">
      <c r="A17" s="761" t="s">
        <v>371</v>
      </c>
      <c r="B17" s="761" t="s">
        <v>372</v>
      </c>
      <c r="C17" s="254" t="s">
        <v>373</v>
      </c>
      <c r="D17" s="254" t="s">
        <v>374</v>
      </c>
      <c r="E17" s="255" t="s">
        <v>338</v>
      </c>
      <c r="F17" s="255">
        <v>15</v>
      </c>
    </row>
    <row r="18" spans="1:6" ht="25.5" x14ac:dyDescent="0.25">
      <c r="A18" s="761"/>
      <c r="B18" s="761"/>
      <c r="C18" s="252" t="s">
        <v>375</v>
      </c>
      <c r="D18" s="252" t="s">
        <v>376</v>
      </c>
      <c r="E18" s="250" t="s">
        <v>338</v>
      </c>
      <c r="F18" s="250">
        <v>4</v>
      </c>
    </row>
    <row r="19" spans="1:6" ht="25.5" x14ac:dyDescent="0.25">
      <c r="A19" s="241" t="s">
        <v>377</v>
      </c>
      <c r="B19" s="241" t="s">
        <v>378</v>
      </c>
      <c r="C19" s="241" t="s">
        <v>379</v>
      </c>
      <c r="D19" s="241" t="s">
        <v>380</v>
      </c>
      <c r="E19" s="242" t="s">
        <v>381</v>
      </c>
      <c r="F19" s="243">
        <v>30973</v>
      </c>
    </row>
    <row r="20" spans="1:6" ht="25.5" x14ac:dyDescent="0.25">
      <c r="A20" s="762" t="s">
        <v>382</v>
      </c>
      <c r="B20" s="762" t="s">
        <v>383</v>
      </c>
      <c r="C20" s="262" t="s">
        <v>384</v>
      </c>
      <c r="D20" s="262" t="s">
        <v>313</v>
      </c>
      <c r="E20" s="263" t="s">
        <v>354</v>
      </c>
      <c r="F20" s="263">
        <v>115</v>
      </c>
    </row>
    <row r="21" spans="1:6" x14ac:dyDescent="0.25">
      <c r="A21" s="762"/>
      <c r="B21" s="762"/>
      <c r="C21" s="260" t="s">
        <v>385</v>
      </c>
      <c r="D21" s="260" t="s">
        <v>314</v>
      </c>
      <c r="E21" s="261" t="s">
        <v>354</v>
      </c>
      <c r="F21" s="261">
        <v>135</v>
      </c>
    </row>
    <row r="22" spans="1:6" ht="38.25" x14ac:dyDescent="0.25">
      <c r="A22" s="246" t="s">
        <v>386</v>
      </c>
      <c r="B22" s="246" t="s">
        <v>387</v>
      </c>
      <c r="C22" s="246" t="s">
        <v>388</v>
      </c>
      <c r="D22" s="246" t="s">
        <v>315</v>
      </c>
      <c r="E22" s="247" t="s">
        <v>354</v>
      </c>
      <c r="F22" s="247">
        <v>105</v>
      </c>
    </row>
    <row r="23" spans="1:6" ht="25.5" x14ac:dyDescent="0.25">
      <c r="A23" s="762" t="s">
        <v>389</v>
      </c>
      <c r="B23" s="762" t="s">
        <v>390</v>
      </c>
      <c r="C23" s="262" t="s">
        <v>391</v>
      </c>
      <c r="D23" s="262" t="s">
        <v>316</v>
      </c>
      <c r="E23" s="263" t="s">
        <v>354</v>
      </c>
      <c r="F23" s="263">
        <v>31</v>
      </c>
    </row>
    <row r="24" spans="1:6" ht="25.5" x14ac:dyDescent="0.25">
      <c r="A24" s="762"/>
      <c r="B24" s="762"/>
      <c r="C24" s="260" t="s">
        <v>392</v>
      </c>
      <c r="D24" s="260" t="s">
        <v>317</v>
      </c>
      <c r="E24" s="261" t="s">
        <v>354</v>
      </c>
      <c r="F24" s="261">
        <v>22</v>
      </c>
    </row>
    <row r="25" spans="1:6" x14ac:dyDescent="0.25">
      <c r="A25" s="762" t="s">
        <v>393</v>
      </c>
      <c r="B25" s="762" t="s">
        <v>394</v>
      </c>
      <c r="C25" s="262" t="s">
        <v>395</v>
      </c>
      <c r="D25" s="262" t="s">
        <v>312</v>
      </c>
      <c r="E25" s="263" t="s">
        <v>354</v>
      </c>
      <c r="F25" s="263">
        <v>15</v>
      </c>
    </row>
    <row r="26" spans="1:6" x14ac:dyDescent="0.25">
      <c r="A26" s="762"/>
      <c r="B26" s="762"/>
      <c r="C26" s="260" t="s">
        <v>396</v>
      </c>
      <c r="D26" s="260" t="s">
        <v>311</v>
      </c>
      <c r="E26" s="261" t="s">
        <v>354</v>
      </c>
      <c r="F26" s="261">
        <v>1</v>
      </c>
    </row>
    <row r="27" spans="1:6" x14ac:dyDescent="0.25">
      <c r="A27" s="762" t="s">
        <v>397</v>
      </c>
      <c r="B27" s="762" t="s">
        <v>398</v>
      </c>
      <c r="C27" s="262" t="s">
        <v>399</v>
      </c>
      <c r="D27" s="262" t="s">
        <v>318</v>
      </c>
      <c r="E27" s="263" t="s">
        <v>354</v>
      </c>
      <c r="F27" s="263">
        <v>1</v>
      </c>
    </row>
    <row r="28" spans="1:6" x14ac:dyDescent="0.25">
      <c r="A28" s="762"/>
      <c r="B28" s="762"/>
      <c r="C28" s="260" t="s">
        <v>400</v>
      </c>
      <c r="D28" s="260" t="s">
        <v>319</v>
      </c>
      <c r="E28" s="261" t="s">
        <v>354</v>
      </c>
      <c r="F28" s="261">
        <v>5</v>
      </c>
    </row>
    <row r="29" spans="1:6" ht="25.5" x14ac:dyDescent="0.25">
      <c r="A29" s="758" t="s">
        <v>401</v>
      </c>
      <c r="B29" s="758" t="s">
        <v>402</v>
      </c>
      <c r="C29" s="267" t="s">
        <v>403</v>
      </c>
      <c r="D29" s="267" t="s">
        <v>404</v>
      </c>
      <c r="E29" s="268" t="s">
        <v>354</v>
      </c>
      <c r="F29" s="269">
        <v>100000</v>
      </c>
    </row>
    <row r="30" spans="1:6" ht="25.5" x14ac:dyDescent="0.25">
      <c r="A30" s="758"/>
      <c r="B30" s="758"/>
      <c r="C30" s="264" t="s">
        <v>405</v>
      </c>
      <c r="D30" s="264" t="s">
        <v>406</v>
      </c>
      <c r="E30" s="265" t="s">
        <v>354</v>
      </c>
      <c r="F30" s="266">
        <v>200000</v>
      </c>
    </row>
    <row r="31" spans="1:6" ht="36" customHeight="1" x14ac:dyDescent="0.25">
      <c r="A31" s="244" t="s">
        <v>407</v>
      </c>
      <c r="B31" s="244" t="s">
        <v>408</v>
      </c>
      <c r="C31" s="244" t="s">
        <v>409</v>
      </c>
      <c r="D31" s="244" t="s">
        <v>321</v>
      </c>
      <c r="E31" s="245" t="s">
        <v>354</v>
      </c>
      <c r="F31" s="245">
        <v>10</v>
      </c>
    </row>
    <row r="32" spans="1:6" ht="25.5" x14ac:dyDescent="0.25">
      <c r="A32" s="244" t="s">
        <v>410</v>
      </c>
      <c r="B32" s="244" t="s">
        <v>411</v>
      </c>
      <c r="C32" s="244" t="s">
        <v>412</v>
      </c>
      <c r="D32" s="244" t="s">
        <v>322</v>
      </c>
      <c r="E32" s="245" t="s">
        <v>354</v>
      </c>
      <c r="F32" s="245">
        <v>3</v>
      </c>
    </row>
    <row r="33" spans="1:6" x14ac:dyDescent="0.25">
      <c r="A33" s="244" t="s">
        <v>413</v>
      </c>
      <c r="B33" s="244" t="s">
        <v>414</v>
      </c>
      <c r="C33" s="244" t="s">
        <v>415</v>
      </c>
      <c r="D33" s="244" t="s">
        <v>323</v>
      </c>
      <c r="E33" s="245" t="s">
        <v>416</v>
      </c>
      <c r="F33" s="245">
        <v>20</v>
      </c>
    </row>
    <row r="34" spans="1:6" s="253" customFormat="1" ht="25.5" x14ac:dyDescent="0.25">
      <c r="A34" s="757" t="s">
        <v>417</v>
      </c>
      <c r="B34" s="757" t="s">
        <v>418</v>
      </c>
      <c r="C34" s="280" t="s">
        <v>419</v>
      </c>
      <c r="D34" s="280" t="s">
        <v>420</v>
      </c>
      <c r="E34" s="281" t="s">
        <v>421</v>
      </c>
      <c r="F34" s="281">
        <v>8</v>
      </c>
    </row>
    <row r="35" spans="1:6" s="253" customFormat="1" x14ac:dyDescent="0.25">
      <c r="A35" s="757"/>
      <c r="B35" s="757"/>
      <c r="C35" s="276" t="s">
        <v>422</v>
      </c>
      <c r="D35" s="276" t="s">
        <v>423</v>
      </c>
      <c r="E35" s="277" t="s">
        <v>424</v>
      </c>
      <c r="F35" s="277">
        <v>30</v>
      </c>
    </row>
    <row r="36" spans="1:6" ht="38.25" x14ac:dyDescent="0.25">
      <c r="A36" s="241" t="s">
        <v>425</v>
      </c>
      <c r="B36" s="241" t="s">
        <v>426</v>
      </c>
      <c r="C36" s="241" t="s">
        <v>427</v>
      </c>
      <c r="D36" s="241" t="s">
        <v>428</v>
      </c>
      <c r="E36" s="242" t="s">
        <v>338</v>
      </c>
      <c r="F36" s="242">
        <v>1</v>
      </c>
    </row>
    <row r="37" spans="1:6" ht="25.5" x14ac:dyDescent="0.25">
      <c r="A37" s="761" t="s">
        <v>429</v>
      </c>
      <c r="B37" s="761" t="s">
        <v>430</v>
      </c>
      <c r="C37" s="251" t="s">
        <v>431</v>
      </c>
      <c r="D37" s="251" t="s">
        <v>432</v>
      </c>
      <c r="E37" s="249" t="s">
        <v>354</v>
      </c>
      <c r="F37" s="249">
        <v>5</v>
      </c>
    </row>
    <row r="38" spans="1:6" ht="25.5" x14ac:dyDescent="0.25">
      <c r="A38" s="761"/>
      <c r="B38" s="761"/>
      <c r="C38" s="256" t="s">
        <v>433</v>
      </c>
      <c r="D38" s="256" t="s">
        <v>434</v>
      </c>
      <c r="E38" s="258" t="s">
        <v>354</v>
      </c>
      <c r="F38" s="258">
        <v>5</v>
      </c>
    </row>
    <row r="39" spans="1:6" x14ac:dyDescent="0.25">
      <c r="A39" s="761"/>
      <c r="B39" s="761"/>
      <c r="C39" s="252" t="s">
        <v>435</v>
      </c>
      <c r="D39" s="252" t="s">
        <v>436</v>
      </c>
      <c r="E39" s="250" t="s">
        <v>338</v>
      </c>
      <c r="F39" s="250">
        <v>10</v>
      </c>
    </row>
    <row r="40" spans="1:6" ht="25.5" x14ac:dyDescent="0.25">
      <c r="A40" s="761" t="s">
        <v>437</v>
      </c>
      <c r="B40" s="761" t="s">
        <v>438</v>
      </c>
      <c r="C40" s="254" t="s">
        <v>439</v>
      </c>
      <c r="D40" s="254" t="s">
        <v>440</v>
      </c>
      <c r="E40" s="255" t="s">
        <v>354</v>
      </c>
      <c r="F40" s="255">
        <v>5</v>
      </c>
    </row>
    <row r="41" spans="1:6" ht="25.5" x14ac:dyDescent="0.25">
      <c r="A41" s="761"/>
      <c r="B41" s="761"/>
      <c r="C41" s="252" t="s">
        <v>441</v>
      </c>
      <c r="D41" s="252" t="s">
        <v>442</v>
      </c>
      <c r="E41" s="250" t="s">
        <v>338</v>
      </c>
      <c r="F41" s="250">
        <v>1</v>
      </c>
    </row>
    <row r="42" spans="1:6" ht="38.25" x14ac:dyDescent="0.25">
      <c r="A42" s="241" t="s">
        <v>443</v>
      </c>
      <c r="B42" s="241" t="s">
        <v>444</v>
      </c>
      <c r="C42" s="241" t="s">
        <v>445</v>
      </c>
      <c r="D42" s="241" t="s">
        <v>446</v>
      </c>
      <c r="E42" s="242" t="s">
        <v>416</v>
      </c>
      <c r="F42" s="242">
        <v>0.5</v>
      </c>
    </row>
    <row r="43" spans="1:6" ht="25.5" x14ac:dyDescent="0.25">
      <c r="A43" s="761" t="s">
        <v>447</v>
      </c>
      <c r="B43" s="761" t="s">
        <v>448</v>
      </c>
      <c r="C43" s="254" t="s">
        <v>449</v>
      </c>
      <c r="D43" s="254" t="s">
        <v>450</v>
      </c>
      <c r="E43" s="255" t="s">
        <v>354</v>
      </c>
      <c r="F43" s="255">
        <v>3</v>
      </c>
    </row>
    <row r="44" spans="1:6" ht="25.5" x14ac:dyDescent="0.25">
      <c r="A44" s="761"/>
      <c r="B44" s="761"/>
      <c r="C44" s="252" t="s">
        <v>451</v>
      </c>
      <c r="D44" s="252" t="s">
        <v>452</v>
      </c>
      <c r="E44" s="250" t="s">
        <v>354</v>
      </c>
      <c r="F44" s="250">
        <v>63</v>
      </c>
    </row>
    <row r="45" spans="1:6" x14ac:dyDescent="0.25">
      <c r="A45" s="761" t="s">
        <v>453</v>
      </c>
      <c r="B45" s="761" t="s">
        <v>454</v>
      </c>
      <c r="C45" s="251" t="s">
        <v>455</v>
      </c>
      <c r="D45" s="251" t="s">
        <v>456</v>
      </c>
      <c r="E45" s="249" t="s">
        <v>354</v>
      </c>
      <c r="F45" s="249">
        <v>350</v>
      </c>
    </row>
    <row r="46" spans="1:6" ht="25.5" x14ac:dyDescent="0.25">
      <c r="A46" s="761"/>
      <c r="B46" s="761"/>
      <c r="C46" s="256" t="s">
        <v>457</v>
      </c>
      <c r="D46" s="256" t="s">
        <v>458</v>
      </c>
      <c r="E46" s="258" t="s">
        <v>416</v>
      </c>
      <c r="F46" s="258">
        <v>10</v>
      </c>
    </row>
    <row r="47" spans="1:6" ht="25.5" x14ac:dyDescent="0.25">
      <c r="A47" s="761"/>
      <c r="B47" s="761"/>
      <c r="C47" s="252" t="s">
        <v>459</v>
      </c>
      <c r="D47" s="252" t="s">
        <v>460</v>
      </c>
      <c r="E47" s="250" t="s">
        <v>354</v>
      </c>
      <c r="F47" s="250">
        <v>20</v>
      </c>
    </row>
    <row r="48" spans="1:6" ht="38.25" x14ac:dyDescent="0.25">
      <c r="A48" s="241" t="s">
        <v>461</v>
      </c>
      <c r="B48" s="241" t="s">
        <v>462</v>
      </c>
      <c r="C48" s="241"/>
      <c r="D48" s="241"/>
      <c r="E48" s="248"/>
      <c r="F48" s="242"/>
    </row>
    <row r="49" spans="1:6" ht="25.5" x14ac:dyDescent="0.25">
      <c r="A49" s="761" t="s">
        <v>463</v>
      </c>
      <c r="B49" s="761" t="s">
        <v>464</v>
      </c>
      <c r="C49" s="254" t="s">
        <v>465</v>
      </c>
      <c r="D49" s="254" t="s">
        <v>466</v>
      </c>
      <c r="E49" s="255" t="s">
        <v>416</v>
      </c>
      <c r="F49" s="255">
        <v>10</v>
      </c>
    </row>
    <row r="50" spans="1:6" ht="25.5" x14ac:dyDescent="0.25">
      <c r="A50" s="761"/>
      <c r="B50" s="761"/>
      <c r="C50" s="252" t="s">
        <v>467</v>
      </c>
      <c r="D50" s="252" t="s">
        <v>468</v>
      </c>
      <c r="E50" s="250" t="s">
        <v>416</v>
      </c>
      <c r="F50" s="250">
        <v>20</v>
      </c>
    </row>
    <row r="51" spans="1:6" ht="25.5" x14ac:dyDescent="0.25">
      <c r="A51" s="244" t="s">
        <v>469</v>
      </c>
      <c r="B51" s="244" t="s">
        <v>470</v>
      </c>
      <c r="C51" s="244" t="s">
        <v>471</v>
      </c>
      <c r="D51" s="244" t="s">
        <v>472</v>
      </c>
      <c r="E51" s="245" t="s">
        <v>354</v>
      </c>
      <c r="F51" s="245">
        <v>10</v>
      </c>
    </row>
    <row r="52" spans="1:6" ht="38.25" x14ac:dyDescent="0.25">
      <c r="A52" s="244" t="s">
        <v>473</v>
      </c>
      <c r="B52" s="244" t="s">
        <v>474</v>
      </c>
      <c r="C52" s="244" t="s">
        <v>475</v>
      </c>
      <c r="D52" s="244" t="s">
        <v>476</v>
      </c>
      <c r="E52" s="245" t="s">
        <v>354</v>
      </c>
      <c r="F52" s="245">
        <v>5</v>
      </c>
    </row>
    <row r="53" spans="1:6" x14ac:dyDescent="0.25">
      <c r="A53" s="761" t="s">
        <v>477</v>
      </c>
      <c r="B53" s="761" t="s">
        <v>478</v>
      </c>
      <c r="C53" s="254" t="s">
        <v>479</v>
      </c>
      <c r="D53" s="254" t="s">
        <v>480</v>
      </c>
      <c r="E53" s="255" t="s">
        <v>354</v>
      </c>
      <c r="F53" s="255">
        <v>6</v>
      </c>
    </row>
    <row r="54" spans="1:6" ht="25.5" x14ac:dyDescent="0.25">
      <c r="A54" s="761"/>
      <c r="B54" s="761"/>
      <c r="C54" s="252" t="s">
        <v>481</v>
      </c>
      <c r="D54" s="252" t="s">
        <v>482</v>
      </c>
      <c r="E54" s="250" t="s">
        <v>354</v>
      </c>
      <c r="F54" s="250">
        <v>30</v>
      </c>
    </row>
    <row r="55" spans="1:6" s="253" customFormat="1" x14ac:dyDescent="0.25">
      <c r="A55" s="757" t="s">
        <v>483</v>
      </c>
      <c r="B55" s="763" t="s">
        <v>484</v>
      </c>
      <c r="C55" s="274" t="s">
        <v>485</v>
      </c>
      <c r="D55" s="274" t="s">
        <v>486</v>
      </c>
      <c r="E55" s="275" t="s">
        <v>416</v>
      </c>
      <c r="F55" s="275">
        <v>5</v>
      </c>
    </row>
    <row r="56" spans="1:6" s="253" customFormat="1" ht="38.25" x14ac:dyDescent="0.25">
      <c r="A56" s="757"/>
      <c r="B56" s="764"/>
      <c r="C56" s="278" t="s">
        <v>487</v>
      </c>
      <c r="D56" s="278" t="s">
        <v>488</v>
      </c>
      <c r="E56" s="279" t="s">
        <v>489</v>
      </c>
      <c r="F56" s="279" t="s">
        <v>490</v>
      </c>
    </row>
    <row r="57" spans="1:6" s="253" customFormat="1" x14ac:dyDescent="0.25">
      <c r="A57" s="757"/>
      <c r="B57" s="765"/>
      <c r="C57" s="276" t="s">
        <v>491</v>
      </c>
      <c r="D57" s="276" t="s">
        <v>492</v>
      </c>
      <c r="E57" s="277" t="s">
        <v>416</v>
      </c>
      <c r="F57" s="277">
        <v>5</v>
      </c>
    </row>
    <row r="58" spans="1:6" x14ac:dyDescent="0.25">
      <c r="A58" s="758" t="s">
        <v>493</v>
      </c>
      <c r="B58" s="758" t="s">
        <v>494</v>
      </c>
      <c r="C58" s="267" t="s">
        <v>495</v>
      </c>
      <c r="D58" s="267" t="s">
        <v>496</v>
      </c>
      <c r="E58" s="268" t="s">
        <v>416</v>
      </c>
      <c r="F58" s="268">
        <v>7</v>
      </c>
    </row>
    <row r="59" spans="1:6" x14ac:dyDescent="0.25">
      <c r="A59" s="758"/>
      <c r="B59" s="758"/>
      <c r="C59" s="264" t="s">
        <v>497</v>
      </c>
      <c r="D59" s="264" t="s">
        <v>498</v>
      </c>
      <c r="E59" s="265" t="s">
        <v>416</v>
      </c>
      <c r="F59" s="265">
        <v>25</v>
      </c>
    </row>
    <row r="60" spans="1:6" ht="25.5" x14ac:dyDescent="0.25">
      <c r="A60" s="761" t="s">
        <v>499</v>
      </c>
      <c r="B60" s="761" t="s">
        <v>500</v>
      </c>
      <c r="C60" s="254" t="s">
        <v>501</v>
      </c>
      <c r="D60" s="254" t="s">
        <v>502</v>
      </c>
      <c r="E60" s="255" t="s">
        <v>416</v>
      </c>
      <c r="F60" s="255">
        <v>12</v>
      </c>
    </row>
    <row r="61" spans="1:6" x14ac:dyDescent="0.25">
      <c r="A61" s="761"/>
      <c r="B61" s="761"/>
      <c r="C61" s="252" t="s">
        <v>503</v>
      </c>
      <c r="D61" s="252" t="s">
        <v>504</v>
      </c>
      <c r="E61" s="250" t="s">
        <v>416</v>
      </c>
      <c r="F61" s="250">
        <v>10</v>
      </c>
    </row>
    <row r="62" spans="1:6" ht="25.5" x14ac:dyDescent="0.25">
      <c r="A62" s="761" t="s">
        <v>505</v>
      </c>
      <c r="B62" s="761" t="s">
        <v>506</v>
      </c>
      <c r="C62" s="254" t="s">
        <v>507</v>
      </c>
      <c r="D62" s="254" t="s">
        <v>508</v>
      </c>
      <c r="E62" s="255" t="s">
        <v>416</v>
      </c>
      <c r="F62" s="255">
        <v>50</v>
      </c>
    </row>
    <row r="63" spans="1:6" ht="25.5" x14ac:dyDescent="0.25">
      <c r="A63" s="761"/>
      <c r="B63" s="761"/>
      <c r="C63" s="252" t="s">
        <v>509</v>
      </c>
      <c r="D63" s="252" t="s">
        <v>510</v>
      </c>
      <c r="E63" s="250" t="s">
        <v>416</v>
      </c>
      <c r="F63" s="250">
        <v>95</v>
      </c>
    </row>
    <row r="64" spans="1:6" ht="25.5" x14ac:dyDescent="0.25">
      <c r="A64" s="761" t="s">
        <v>511</v>
      </c>
      <c r="B64" s="761" t="s">
        <v>512</v>
      </c>
      <c r="C64" s="254" t="s">
        <v>513</v>
      </c>
      <c r="D64" s="254" t="s">
        <v>324</v>
      </c>
      <c r="E64" s="255" t="s">
        <v>416</v>
      </c>
      <c r="F64" s="255" t="s">
        <v>514</v>
      </c>
    </row>
    <row r="65" spans="1:6" ht="25.5" x14ac:dyDescent="0.25">
      <c r="A65" s="761"/>
      <c r="B65" s="761"/>
      <c r="C65" s="252" t="s">
        <v>515</v>
      </c>
      <c r="D65" s="252" t="s">
        <v>325</v>
      </c>
      <c r="E65" s="250" t="s">
        <v>416</v>
      </c>
      <c r="F65" s="250" t="s">
        <v>516</v>
      </c>
    </row>
    <row r="66" spans="1:6" ht="38.25" x14ac:dyDescent="0.25">
      <c r="A66" s="241" t="s">
        <v>517</v>
      </c>
      <c r="B66" s="241" t="s">
        <v>518</v>
      </c>
      <c r="C66" s="241" t="s">
        <v>519</v>
      </c>
      <c r="D66" s="241" t="s">
        <v>520</v>
      </c>
      <c r="E66" s="242" t="s">
        <v>416</v>
      </c>
      <c r="F66" s="242">
        <v>10</v>
      </c>
    </row>
    <row r="67" spans="1:6" ht="25.5" x14ac:dyDescent="0.25">
      <c r="A67" s="761" t="s">
        <v>521</v>
      </c>
      <c r="B67" s="761" t="s">
        <v>522</v>
      </c>
      <c r="C67" s="254" t="s">
        <v>523</v>
      </c>
      <c r="D67" s="254" t="s">
        <v>326</v>
      </c>
      <c r="E67" s="255" t="s">
        <v>416</v>
      </c>
      <c r="F67" s="255">
        <v>5</v>
      </c>
    </row>
    <row r="68" spans="1:6" ht="25.5" x14ac:dyDescent="0.25">
      <c r="A68" s="761"/>
      <c r="B68" s="761"/>
      <c r="C68" s="252" t="s">
        <v>524</v>
      </c>
      <c r="D68" s="252" t="s">
        <v>525</v>
      </c>
      <c r="E68" s="250" t="s">
        <v>354</v>
      </c>
      <c r="F68" s="250">
        <v>200</v>
      </c>
    </row>
    <row r="69" spans="1:6" ht="25.5" x14ac:dyDescent="0.25">
      <c r="A69" s="761" t="s">
        <v>526</v>
      </c>
      <c r="B69" s="761" t="s">
        <v>527</v>
      </c>
      <c r="C69" s="251" t="s">
        <v>528</v>
      </c>
      <c r="D69" s="251" t="s">
        <v>529</v>
      </c>
      <c r="E69" s="249" t="s">
        <v>354</v>
      </c>
      <c r="F69" s="249">
        <v>3</v>
      </c>
    </row>
    <row r="70" spans="1:6" x14ac:dyDescent="0.25">
      <c r="A70" s="761"/>
      <c r="B70" s="761"/>
      <c r="C70" s="256" t="s">
        <v>530</v>
      </c>
      <c r="D70" s="256" t="s">
        <v>531</v>
      </c>
      <c r="E70" s="258" t="s">
        <v>354</v>
      </c>
      <c r="F70" s="258" t="s">
        <v>532</v>
      </c>
    </row>
    <row r="71" spans="1:6" x14ac:dyDescent="0.25">
      <c r="A71" s="761"/>
      <c r="B71" s="761"/>
      <c r="C71" s="252" t="s">
        <v>533</v>
      </c>
      <c r="D71" s="252" t="s">
        <v>534</v>
      </c>
      <c r="E71" s="250" t="s">
        <v>354</v>
      </c>
      <c r="F71" s="250">
        <v>1</v>
      </c>
    </row>
    <row r="72" spans="1:6" x14ac:dyDescent="0.25">
      <c r="A72" s="758" t="s">
        <v>535</v>
      </c>
      <c r="B72" s="758" t="s">
        <v>536</v>
      </c>
      <c r="C72" s="270" t="s">
        <v>537</v>
      </c>
      <c r="D72" s="270" t="s">
        <v>538</v>
      </c>
      <c r="E72" s="271" t="s">
        <v>416</v>
      </c>
      <c r="F72" s="271">
        <v>25</v>
      </c>
    </row>
    <row r="73" spans="1:6" ht="25.5" x14ac:dyDescent="0.25">
      <c r="A73" s="758"/>
      <c r="B73" s="758"/>
      <c r="C73" s="272" t="s">
        <v>539</v>
      </c>
      <c r="D73" s="272" t="s">
        <v>540</v>
      </c>
      <c r="E73" s="273" t="s">
        <v>416</v>
      </c>
      <c r="F73" s="273">
        <v>10</v>
      </c>
    </row>
    <row r="74" spans="1:6" ht="25.5" x14ac:dyDescent="0.25">
      <c r="A74" s="758"/>
      <c r="B74" s="758"/>
      <c r="C74" s="272" t="s">
        <v>541</v>
      </c>
      <c r="D74" s="272" t="s">
        <v>542</v>
      </c>
      <c r="E74" s="273" t="s">
        <v>354</v>
      </c>
      <c r="F74" s="273">
        <v>1</v>
      </c>
    </row>
    <row r="75" spans="1:6" ht="25.5" x14ac:dyDescent="0.25">
      <c r="A75" s="758"/>
      <c r="B75" s="758"/>
      <c r="C75" s="264" t="s">
        <v>543</v>
      </c>
      <c r="D75" s="264" t="s">
        <v>544</v>
      </c>
      <c r="E75" s="265" t="s">
        <v>338</v>
      </c>
      <c r="F75" s="265">
        <v>2</v>
      </c>
    </row>
    <row r="76" spans="1:6" ht="25.5" x14ac:dyDescent="0.25">
      <c r="A76" s="761" t="s">
        <v>545</v>
      </c>
      <c r="B76" s="761" t="s">
        <v>546</v>
      </c>
      <c r="C76" s="254" t="s">
        <v>547</v>
      </c>
      <c r="D76" s="254" t="s">
        <v>548</v>
      </c>
      <c r="E76" s="255" t="s">
        <v>354</v>
      </c>
      <c r="F76" s="255">
        <v>3</v>
      </c>
    </row>
    <row r="77" spans="1:6" ht="25.5" x14ac:dyDescent="0.25">
      <c r="A77" s="761"/>
      <c r="B77" s="761"/>
      <c r="C77" s="252" t="s">
        <v>549</v>
      </c>
      <c r="D77" s="252" t="s">
        <v>550</v>
      </c>
      <c r="E77" s="250" t="s">
        <v>354</v>
      </c>
      <c r="F77" s="250">
        <v>3</v>
      </c>
    </row>
    <row r="78" spans="1:6" ht="25.5" x14ac:dyDescent="0.25">
      <c r="A78" s="244" t="s">
        <v>551</v>
      </c>
      <c r="B78" s="244" t="s">
        <v>552</v>
      </c>
      <c r="C78" s="244" t="s">
        <v>553</v>
      </c>
      <c r="D78" s="244" t="s">
        <v>554</v>
      </c>
      <c r="E78" s="245" t="s">
        <v>555</v>
      </c>
      <c r="F78" s="245" t="s">
        <v>556</v>
      </c>
    </row>
    <row r="79" spans="1:6" ht="25.5" x14ac:dyDescent="0.25">
      <c r="A79" s="761" t="s">
        <v>557</v>
      </c>
      <c r="B79" s="761" t="s">
        <v>558</v>
      </c>
      <c r="C79" s="254" t="s">
        <v>559</v>
      </c>
      <c r="D79" s="254" t="s">
        <v>327</v>
      </c>
      <c r="E79" s="255" t="s">
        <v>354</v>
      </c>
      <c r="F79" s="255">
        <v>5</v>
      </c>
    </row>
    <row r="80" spans="1:6" ht="25.5" x14ac:dyDescent="0.25">
      <c r="A80" s="761"/>
      <c r="B80" s="761"/>
      <c r="C80" s="252" t="s">
        <v>560</v>
      </c>
      <c r="D80" s="252" t="s">
        <v>561</v>
      </c>
      <c r="E80" s="250" t="s">
        <v>354</v>
      </c>
      <c r="F80" s="250">
        <v>2</v>
      </c>
    </row>
    <row r="81" spans="1:6" x14ac:dyDescent="0.25">
      <c r="A81" s="761" t="s">
        <v>562</v>
      </c>
      <c r="B81" s="761" t="s">
        <v>563</v>
      </c>
      <c r="C81" s="254" t="s">
        <v>564</v>
      </c>
      <c r="D81" s="254" t="s">
        <v>565</v>
      </c>
      <c r="E81" s="255" t="s">
        <v>416</v>
      </c>
      <c r="F81" s="255">
        <v>15</v>
      </c>
    </row>
    <row r="82" spans="1:6" ht="25.5" x14ac:dyDescent="0.25">
      <c r="A82" s="761"/>
      <c r="B82" s="761"/>
      <c r="C82" s="252" t="s">
        <v>566</v>
      </c>
      <c r="D82" s="252" t="s">
        <v>567</v>
      </c>
      <c r="E82" s="250" t="s">
        <v>416</v>
      </c>
      <c r="F82" s="250">
        <v>4</v>
      </c>
    </row>
    <row r="83" spans="1:6" x14ac:dyDescent="0.25">
      <c r="A83" s="761" t="s">
        <v>568</v>
      </c>
      <c r="B83" s="761" t="s">
        <v>569</v>
      </c>
      <c r="C83" s="251" t="s">
        <v>570</v>
      </c>
      <c r="D83" s="251" t="s">
        <v>571</v>
      </c>
      <c r="E83" s="249" t="s">
        <v>354</v>
      </c>
      <c r="F83" s="249">
        <v>6</v>
      </c>
    </row>
    <row r="84" spans="1:6" ht="25.5" x14ac:dyDescent="0.25">
      <c r="A84" s="761"/>
      <c r="B84" s="761"/>
      <c r="C84" s="256" t="s">
        <v>572</v>
      </c>
      <c r="D84" s="256" t="s">
        <v>573</v>
      </c>
      <c r="E84" s="258" t="s">
        <v>416</v>
      </c>
      <c r="F84" s="258">
        <v>100</v>
      </c>
    </row>
    <row r="85" spans="1:6" x14ac:dyDescent="0.25">
      <c r="A85" s="761"/>
      <c r="B85" s="761"/>
      <c r="C85" s="252" t="s">
        <v>574</v>
      </c>
      <c r="D85" s="252" t="s">
        <v>575</v>
      </c>
      <c r="E85" s="250" t="s">
        <v>354</v>
      </c>
      <c r="F85" s="250">
        <v>1</v>
      </c>
    </row>
  </sheetData>
  <mergeCells count="63">
    <mergeCell ref="A79:A80"/>
    <mergeCell ref="B79:B80"/>
    <mergeCell ref="A81:A82"/>
    <mergeCell ref="B81:B82"/>
    <mergeCell ref="A83:A85"/>
    <mergeCell ref="B83:B85"/>
    <mergeCell ref="A69:A71"/>
    <mergeCell ref="B69:B71"/>
    <mergeCell ref="A72:A75"/>
    <mergeCell ref="B72:B75"/>
    <mergeCell ref="A76:A77"/>
    <mergeCell ref="B76:B77"/>
    <mergeCell ref="A62:A63"/>
    <mergeCell ref="B62:B63"/>
    <mergeCell ref="A64:A65"/>
    <mergeCell ref="B64:B65"/>
    <mergeCell ref="A67:A68"/>
    <mergeCell ref="B67:B68"/>
    <mergeCell ref="A60:A61"/>
    <mergeCell ref="B60:B61"/>
    <mergeCell ref="B55:B57"/>
    <mergeCell ref="A43:A44"/>
    <mergeCell ref="B43:B44"/>
    <mergeCell ref="A45:A47"/>
    <mergeCell ref="B45:B47"/>
    <mergeCell ref="A49:A50"/>
    <mergeCell ref="B49:B50"/>
    <mergeCell ref="A53:A54"/>
    <mergeCell ref="B53:B54"/>
    <mergeCell ref="A55:A57"/>
    <mergeCell ref="A58:A59"/>
    <mergeCell ref="B58:B59"/>
    <mergeCell ref="A34:A35"/>
    <mergeCell ref="B34:B35"/>
    <mergeCell ref="A37:A39"/>
    <mergeCell ref="B37:B39"/>
    <mergeCell ref="A40:A41"/>
    <mergeCell ref="B40:B41"/>
    <mergeCell ref="A25:A26"/>
    <mergeCell ref="B25:B26"/>
    <mergeCell ref="A27:A28"/>
    <mergeCell ref="B27:B28"/>
    <mergeCell ref="A29:A30"/>
    <mergeCell ref="B29:B30"/>
    <mergeCell ref="A17:A18"/>
    <mergeCell ref="B17:B18"/>
    <mergeCell ref="A20:A21"/>
    <mergeCell ref="B20:B21"/>
    <mergeCell ref="A23:A24"/>
    <mergeCell ref="B23:B24"/>
    <mergeCell ref="A15:A16"/>
    <mergeCell ref="B15:B16"/>
    <mergeCell ref="A9:A10"/>
    <mergeCell ref="B9:B10"/>
    <mergeCell ref="A11:A13"/>
    <mergeCell ref="B11:B13"/>
    <mergeCell ref="B2:B3"/>
    <mergeCell ref="C2:F2"/>
    <mergeCell ref="A4:A6"/>
    <mergeCell ref="B4:B6"/>
    <mergeCell ref="A7:A8"/>
    <mergeCell ref="B7:B8"/>
    <mergeCell ref="A2:A3"/>
  </mergeCells>
  <pageMargins left="0.19685039370078741" right="0.19685039370078741" top="0.19685039370078741" bottom="0.19685039370078741" header="0.11811023622047245" footer="0.11811023622047245"/>
  <pageSetup paperSize="9" scale="75" orientation="landscape" verticalDpi="0" r:id="rId1"/>
  <rowBreaks count="2" manualBreakCount="2">
    <brk id="33" max="16383" man="1"/>
    <brk id="6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1E3EE14405AC40BFF8806DD2F4AA93" ma:contentTypeVersion="1" ma:contentTypeDescription="Stvaranje novog dokumenta." ma:contentTypeScope="" ma:versionID="1bdc302c434bdf7e69392758833d961b">
  <xsd:schema xmlns:xsd="http://www.w3.org/2001/XMLSchema" xmlns:xs="http://www.w3.org/2001/XMLSchema" xmlns:p="http://schemas.microsoft.com/office/2006/metadata/properties" xmlns:ns2="fbbd51ae-8486-44d7-935d-beab07caee96" targetNamespace="http://schemas.microsoft.com/office/2006/metadata/properties" ma:root="true" ma:fieldsID="3adf8167e86709d0a23dd844596917f1" ns2:_="">
    <xsd:import namespace="fbbd51ae-8486-44d7-935d-beab07caee9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d51ae-8486-44d7-935d-beab07caee9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rijednost ID-a dokumenta" ma:description="Vrijednost ID-a dokumenta dodijeljenog ovoj stavci." ma:internalName="_dlc_DocId" ma:readOnly="true">
      <xsd:simpleType>
        <xsd:restriction base="dms:Text"/>
      </xsd:simpleType>
    </xsd:element>
    <xsd:element name="_dlc_DocIdUrl" ma:index="9" nillable="true" ma:displayName="ID dokumenta" ma:description="Trajna veza do ovog dokument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bbd51ae-8486-44d7-935d-beab07caee96">F2K7TC3DTF3F-564-80</_dlc_DocId>
    <_dlc_DocIdUrl xmlns="fbbd51ae-8486-44d7-935d-beab07caee96">
      <Url>http://portal/zprojects/proracun/_layouts/DocIdRedir.aspx?ID=F2K7TC3DTF3F-564-80</Url>
      <Description>F2K7TC3DTF3F-564-80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D55A072-633F-4FED-8C23-485440BDE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bd51ae-8486-44d7-935d-beab07cae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A0B697-539C-4F10-B55D-E0D9B6587B1C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fbbd51ae-8486-44d7-935d-beab07caee96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CC41FE0-C5DF-4AA8-918D-987A0CF57B2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10172F5-E48E-4EE7-9D89-A2397F1112F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ŽRS-MJERE</vt:lpstr>
      <vt:lpstr>Obrazac PRP_Županija</vt:lpstr>
      <vt:lpstr>Pregled pokazatelja</vt:lpstr>
      <vt:lpstr>'Obrazac PRP_Županija'!Ispis_naslova</vt:lpstr>
      <vt:lpstr>'Pregled pokazatelja'!Ispis_naslova</vt:lpstr>
      <vt:lpstr>'Obrazac PRP_Županija'!Podrucje_ispisa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2021-08-09T12:53:25Z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0x010100DC1E3EE14405AC40BFF8806DD2F4AA93</vt:lpwstr>
  </property>
  <property fmtid="{D5CDD505-2E9C-101B-9397-08002B2CF9AE}" pid="3" name="_dlc_DocIdItemGuid">
    <vt:lpwstr>ec331185-98ac-4cf9-84f5-d1a5e2a0c144</vt:lpwstr>
  </property>
</Properties>
</file>