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-120" yWindow="-120" windowWidth="20730" windowHeight="11760" firstSheet="1" activeTab="1"/>
  </bookViews>
  <sheets>
    <sheet name="ŽRS-MJERE" sheetId="10" state="hidden" r:id="rId1"/>
    <sheet name="Obrazac PRP_Županija" sheetId="8" r:id="rId2"/>
    <sheet name="Pregled pokazatelja" sheetId="12" state="hidden" r:id="rId3"/>
  </sheets>
  <definedNames>
    <definedName name="_Fil" localSheetId="1" hidden="1">'Obrazac PRP_Županija'!$A$8:$R$246</definedName>
    <definedName name="_FiltarBaze" localSheetId="1" hidden="1">'Obrazac PRP_Županija'!$A$8:$R$246</definedName>
    <definedName name="_xlnm._FilterDatabase" localSheetId="1" hidden="1">'Obrazac PRP_Županija'!$A$8:$R$246</definedName>
    <definedName name="_xlnm.Print_Titles" localSheetId="1">'Obrazac PRP_Županija'!$7:$7</definedName>
    <definedName name="_xlnm.Print_Titles" localSheetId="2">'Pregled pokazatelja'!$2:$3</definedName>
    <definedName name="_xlnm.Print_Area" localSheetId="1">'Obrazac PRP_Županija'!$A$1:$R$246</definedName>
  </definedNames>
  <calcPr calcId="162913"/>
</workbook>
</file>

<file path=xl/calcChain.xml><?xml version="1.0" encoding="utf-8"?>
<calcChain xmlns="http://schemas.openxmlformats.org/spreadsheetml/2006/main">
  <c r="J256" i="8" l="1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251" i="8"/>
  <c r="J252" i="8"/>
  <c r="J253" i="8"/>
  <c r="J254" i="8"/>
  <c r="J255" i="8"/>
  <c r="J250" i="8" l="1"/>
  <c r="I68" i="8"/>
  <c r="K68" i="8" s="1"/>
  <c r="J156" i="8"/>
  <c r="K61" i="8"/>
  <c r="K231" i="8"/>
  <c r="K228" i="8" l="1"/>
  <c r="K244" i="8"/>
  <c r="K242" i="8"/>
  <c r="K241" i="8"/>
  <c r="K239" i="8"/>
  <c r="K234" i="8"/>
  <c r="K227" i="8"/>
  <c r="K215" i="8"/>
  <c r="K214" i="8"/>
  <c r="K213" i="8"/>
  <c r="K205" i="8"/>
  <c r="K204" i="8"/>
  <c r="K203" i="8"/>
  <c r="K202" i="8"/>
  <c r="K201" i="8"/>
  <c r="K200" i="8"/>
  <c r="K196" i="8"/>
  <c r="K194" i="8"/>
  <c r="K189" i="8"/>
  <c r="K178" i="8"/>
  <c r="K175" i="8"/>
  <c r="K173" i="8"/>
  <c r="K171" i="8"/>
  <c r="K170" i="8"/>
  <c r="K169" i="8"/>
  <c r="K168" i="8"/>
  <c r="K167" i="8"/>
  <c r="K166" i="8"/>
  <c r="K165" i="8"/>
  <c r="K163" i="8"/>
  <c r="K161" i="8"/>
  <c r="K160" i="8"/>
  <c r="K159" i="8"/>
  <c r="K157" i="8"/>
  <c r="K148" i="8"/>
  <c r="K147" i="8"/>
  <c r="K145" i="8"/>
  <c r="K143" i="8"/>
  <c r="K141" i="8"/>
  <c r="K140" i="8"/>
  <c r="K139" i="8"/>
  <c r="K138" i="8"/>
  <c r="K136" i="8"/>
  <c r="K135" i="8"/>
  <c r="K134" i="8"/>
  <c r="K132" i="8"/>
  <c r="K131" i="8"/>
  <c r="K130" i="8"/>
  <c r="K128" i="8"/>
  <c r="K127" i="8"/>
  <c r="K126" i="8"/>
  <c r="K125" i="8"/>
  <c r="K124" i="8"/>
  <c r="K123" i="8"/>
  <c r="K122" i="8"/>
  <c r="K121" i="8"/>
  <c r="K120" i="8"/>
  <c r="K119" i="8"/>
  <c r="K117" i="8"/>
  <c r="K116" i="8"/>
  <c r="K115" i="8"/>
  <c r="K114" i="8"/>
  <c r="K113" i="8"/>
  <c r="K112" i="8"/>
  <c r="K110" i="8"/>
  <c r="K107" i="8"/>
  <c r="K105" i="8"/>
  <c r="K103" i="8"/>
  <c r="K102" i="8"/>
  <c r="K101" i="8"/>
  <c r="K100" i="8"/>
  <c r="K99" i="8"/>
  <c r="K97" i="8"/>
  <c r="K96" i="8"/>
  <c r="K95" i="8"/>
  <c r="K93" i="8"/>
  <c r="K92" i="8"/>
  <c r="K91" i="8"/>
  <c r="K87" i="8"/>
  <c r="K85" i="8"/>
  <c r="K84" i="8"/>
  <c r="K83" i="8"/>
  <c r="K82" i="8"/>
  <c r="K81" i="8"/>
  <c r="K78" i="8"/>
  <c r="K77" i="8"/>
  <c r="K76" i="8"/>
  <c r="K75" i="8"/>
  <c r="K73" i="8"/>
  <c r="K72" i="8"/>
  <c r="K70" i="8"/>
  <c r="K66" i="8"/>
  <c r="K65" i="8"/>
  <c r="K64" i="8"/>
  <c r="K63" i="8"/>
  <c r="K58" i="8"/>
  <c r="K56" i="8"/>
  <c r="K50" i="8"/>
  <c r="K45" i="8"/>
  <c r="K44" i="8"/>
  <c r="K43" i="8"/>
  <c r="K42" i="8"/>
  <c r="K31" i="8"/>
  <c r="K24" i="8"/>
  <c r="K12" i="8"/>
  <c r="K11" i="8"/>
  <c r="I237" i="8" l="1"/>
  <c r="K237" i="8" s="1"/>
  <c r="I41" i="8" l="1"/>
  <c r="I10" i="8"/>
  <c r="G332" i="8"/>
  <c r="G243" i="8"/>
  <c r="H238" i="8"/>
  <c r="I238" i="8"/>
  <c r="J238" i="8"/>
  <c r="K238" i="8"/>
  <c r="G238" i="8"/>
  <c r="H226" i="8"/>
  <c r="I233" i="8"/>
  <c r="I230" i="8"/>
  <c r="I226" i="8"/>
  <c r="H212" i="8"/>
  <c r="H199" i="8"/>
  <c r="I199" i="8"/>
  <c r="J199" i="8"/>
  <c r="K199" i="8"/>
  <c r="G199" i="8"/>
  <c r="H137" i="8"/>
  <c r="I137" i="8"/>
  <c r="J137" i="8"/>
  <c r="K137" i="8"/>
  <c r="G137" i="8"/>
  <c r="H133" i="8"/>
  <c r="I133" i="8"/>
  <c r="J133" i="8"/>
  <c r="K133" i="8"/>
  <c r="G133" i="8"/>
  <c r="H129" i="8"/>
  <c r="I129" i="8"/>
  <c r="J129" i="8"/>
  <c r="K129" i="8"/>
  <c r="G129" i="8"/>
  <c r="H118" i="8"/>
  <c r="I118" i="8"/>
  <c r="J118" i="8"/>
  <c r="K118" i="8"/>
  <c r="H111" i="8"/>
  <c r="I111" i="8"/>
  <c r="J111" i="8"/>
  <c r="K111" i="8"/>
  <c r="G111" i="8"/>
  <c r="G109" i="8"/>
  <c r="H106" i="8"/>
  <c r="I106" i="8"/>
  <c r="J106" i="8"/>
  <c r="K106" i="8"/>
  <c r="H104" i="8"/>
  <c r="I104" i="8"/>
  <c r="J104" i="8"/>
  <c r="K104" i="8"/>
  <c r="G104" i="8"/>
  <c r="H98" i="8"/>
  <c r="I98" i="8"/>
  <c r="J98" i="8"/>
  <c r="K98" i="8"/>
  <c r="G98" i="8"/>
  <c r="H94" i="8"/>
  <c r="I94" i="8"/>
  <c r="J94" i="8"/>
  <c r="K94" i="8"/>
  <c r="G94" i="8"/>
  <c r="H86" i="8"/>
  <c r="I86" i="8"/>
  <c r="J86" i="8"/>
  <c r="K86" i="8"/>
  <c r="G86" i="8"/>
  <c r="H74" i="8"/>
  <c r="I74" i="8"/>
  <c r="J74" i="8"/>
  <c r="K74" i="8"/>
  <c r="G74" i="8"/>
  <c r="H71" i="8"/>
  <c r="I71" i="8"/>
  <c r="J71" i="8"/>
  <c r="K71" i="8"/>
  <c r="G71" i="8"/>
  <c r="H67" i="8"/>
  <c r="I67" i="8"/>
  <c r="J67" i="8"/>
  <c r="K67" i="8"/>
  <c r="G67" i="8"/>
  <c r="H62" i="8"/>
  <c r="I62" i="8"/>
  <c r="J62" i="8"/>
  <c r="K62" i="8"/>
  <c r="G62" i="8"/>
  <c r="H60" i="8"/>
  <c r="I60" i="8"/>
  <c r="J60" i="8"/>
  <c r="K60" i="8"/>
  <c r="G60" i="8"/>
  <c r="H57" i="8"/>
  <c r="I57" i="8"/>
  <c r="J57" i="8"/>
  <c r="K57" i="8"/>
  <c r="G57" i="8"/>
  <c r="H49" i="8"/>
  <c r="I49" i="8"/>
  <c r="J49" i="8"/>
  <c r="K49" i="8"/>
  <c r="G49" i="8"/>
  <c r="H41" i="8"/>
  <c r="J41" i="8"/>
  <c r="K41" i="8"/>
  <c r="G41" i="8"/>
  <c r="H30" i="8"/>
  <c r="I30" i="8"/>
  <c r="J30" i="8"/>
  <c r="K30" i="8"/>
  <c r="H23" i="8"/>
  <c r="I23" i="8"/>
  <c r="J23" i="8"/>
  <c r="K23" i="8"/>
  <c r="G23" i="8"/>
  <c r="H10" i="8"/>
  <c r="J10" i="8"/>
  <c r="K10" i="8"/>
  <c r="G10" i="8"/>
  <c r="J243" i="8"/>
  <c r="H233" i="8"/>
  <c r="J233" i="8"/>
  <c r="K233" i="8"/>
  <c r="G233" i="8"/>
  <c r="H230" i="8"/>
  <c r="J230" i="8"/>
  <c r="K230" i="8"/>
  <c r="G230" i="8"/>
  <c r="J226" i="8"/>
  <c r="K226" i="8"/>
  <c r="G226" i="8"/>
  <c r="I212" i="8"/>
  <c r="I164" i="8"/>
  <c r="I158" i="8"/>
  <c r="I155" i="8"/>
  <c r="I146" i="8"/>
  <c r="G118" i="8"/>
  <c r="G107" i="8"/>
  <c r="G106" i="8" s="1"/>
  <c r="H177" i="8"/>
  <c r="I177" i="8"/>
  <c r="J177" i="8"/>
  <c r="K177" i="8"/>
  <c r="G177" i="8"/>
  <c r="H332" i="8"/>
  <c r="I332" i="8"/>
  <c r="H195" i="8"/>
  <c r="I195" i="8"/>
  <c r="J195" i="8"/>
  <c r="K195" i="8"/>
  <c r="G195" i="8"/>
  <c r="H162" i="8"/>
  <c r="I162" i="8"/>
  <c r="J162" i="8"/>
  <c r="K162" i="8"/>
  <c r="G162" i="8"/>
  <c r="K174" i="8"/>
  <c r="H174" i="8"/>
  <c r="I174" i="8"/>
  <c r="J174" i="8"/>
  <c r="G174" i="8"/>
  <c r="G30" i="8"/>
  <c r="H243" i="8"/>
  <c r="I243" i="8"/>
  <c r="K243" i="8"/>
  <c r="H236" i="8"/>
  <c r="I236" i="8"/>
  <c r="J236" i="8"/>
  <c r="K236" i="8"/>
  <c r="J212" i="8"/>
  <c r="K212" i="8"/>
  <c r="H197" i="8"/>
  <c r="I197" i="8"/>
  <c r="J197" i="8"/>
  <c r="K197" i="8"/>
  <c r="G197" i="8"/>
  <c r="H193" i="8"/>
  <c r="I193" i="8"/>
  <c r="J193" i="8"/>
  <c r="K193" i="8"/>
  <c r="H188" i="8"/>
  <c r="I188" i="8"/>
  <c r="J188" i="8"/>
  <c r="K188" i="8"/>
  <c r="H172" i="8"/>
  <c r="I172" i="8"/>
  <c r="J172" i="8"/>
  <c r="K172" i="8"/>
  <c r="H164" i="8"/>
  <c r="J164" i="8"/>
  <c r="K164" i="8"/>
  <c r="H158" i="8"/>
  <c r="J158" i="8"/>
  <c r="K158" i="8"/>
  <c r="H155" i="8"/>
  <c r="J155" i="8"/>
  <c r="K155" i="8"/>
  <c r="H146" i="8"/>
  <c r="J146" i="8"/>
  <c r="K146" i="8"/>
  <c r="H144" i="8"/>
  <c r="I144" i="8"/>
  <c r="J144" i="8"/>
  <c r="K144" i="8"/>
  <c r="H142" i="8"/>
  <c r="I142" i="8"/>
  <c r="J142" i="8"/>
  <c r="K142" i="8"/>
  <c r="H109" i="8"/>
  <c r="I109" i="8"/>
  <c r="J109" i="8"/>
  <c r="K109" i="8"/>
  <c r="G158" i="8"/>
  <c r="G146" i="8"/>
  <c r="G144" i="8"/>
  <c r="G142" i="8"/>
  <c r="G212" i="8"/>
  <c r="G193" i="8"/>
  <c r="G188" i="8"/>
  <c r="G236" i="8"/>
  <c r="G172" i="8"/>
  <c r="G155" i="8"/>
  <c r="G164" i="8"/>
  <c r="G9" i="8" l="1"/>
  <c r="G334" i="8" s="1"/>
  <c r="G335" i="8" s="1"/>
  <c r="J9" i="8"/>
  <c r="I9" i="8"/>
  <c r="I334" i="8" s="1"/>
  <c r="I335" i="8" s="1"/>
  <c r="K9" i="8"/>
  <c r="H9" i="8"/>
  <c r="H334" i="8" s="1"/>
  <c r="H335" i="8" s="1"/>
  <c r="K332" i="8" l="1"/>
  <c r="K334" i="8" s="1"/>
  <c r="K335" i="8" s="1"/>
  <c r="J332" i="8"/>
  <c r="J334" i="8" s="1"/>
  <c r="J335" i="8" s="1"/>
</calcChain>
</file>

<file path=xl/sharedStrings.xml><?xml version="1.0" encoding="utf-8"?>
<sst xmlns="http://schemas.openxmlformats.org/spreadsheetml/2006/main" count="1080" uniqueCount="879">
  <si>
    <t>Naziv cilja</t>
  </si>
  <si>
    <t xml:space="preserve"> Naziv mjere </t>
  </si>
  <si>
    <t>Naziv prioriteta</t>
  </si>
  <si>
    <t>RAZDJEL</t>
  </si>
  <si>
    <t>GLAVA</t>
  </si>
  <si>
    <t>KORISNIK</t>
  </si>
  <si>
    <r>
      <t>Odgovornost za provedbu mjere</t>
    </r>
    <r>
      <rPr>
        <sz val="7.5"/>
        <color theme="1"/>
        <rFont val="Calibri"/>
        <family val="2"/>
        <charset val="238"/>
        <scheme val="minor"/>
      </rPr>
      <t xml:space="preserve"> (organizacijska klasifikacija)</t>
    </r>
  </si>
  <si>
    <t>U Planu su iskazani ciljevi i prioriteti razvoja Varaždinske županije kao jedinice područne (regionalne) samouprave, koji su povezani s programskom i organizacijskom klasifikacijom proračuna.</t>
  </si>
  <si>
    <t xml:space="preserve">Program/ aktivnost/
projekt </t>
  </si>
  <si>
    <t xml:space="preserve">Naziv programa/
aktivnosti/projekta </t>
  </si>
  <si>
    <t>UKUPNO RASHODI I IZDACI</t>
  </si>
  <si>
    <t xml:space="preserve">ŠIFRA NAZIV STRATEŠKOG CILJA / PRIORITETA / MJERE </t>
  </si>
  <si>
    <t xml:space="preserve">C1 UNAPRIJEĐENO I RAZVIJENO GOSPODARSTVO VARAŽDINSKE ŽUPANIJE </t>
  </si>
  <si>
    <t>ŠIFARNIK STRATEŠKIH CILJEVA, MJERA I PRIORITETA</t>
  </si>
  <si>
    <t xml:space="preserve">P1.1. RAZVOJ TURISTIČKE PONUDE </t>
  </si>
  <si>
    <t xml:space="preserve">M1.1.1. RAZVOJ ODRŽIVE TURISTIČKE I POTPORNE INFRASTRUKTURE </t>
  </si>
  <si>
    <t xml:space="preserve">M1.1.2. RAZVOJ I PROMOCIJA TURISTIČKIH PROIZVODA I USLUGA </t>
  </si>
  <si>
    <t xml:space="preserve">P1.2. UNAPREĐENJE KONKURENTNOSTI KROZ POVEZIVANJE, POSLOVNU IZVRSNOST I INOVATIVNOST </t>
  </si>
  <si>
    <t xml:space="preserve">M1.2.1. POTICANJE RAZVOJA NOVIH PROIZVODA I USLUGA S VISOKOM DODANOM VRIJEDNOŠĆU TE ULAGANJE U MODERNE TEHNOLOGIJE </t>
  </si>
  <si>
    <t xml:space="preserve">M1.2.2. POVEĆANJE PROMETNE DOSTUPNOST I PROHODNOST REGIJE TE SMANJENJE TRANSPORTIH I KOMUNIKACIJSIH TROŠKOVA U GOSPORASTVU </t>
  </si>
  <si>
    <t xml:space="preserve">M1.2.3. POVEZIVANJE SEKTORA ISTRAŽIVANJA I RAZVOJA S PRIVATNIM SEKTOROM </t>
  </si>
  <si>
    <t>M1.2.4. STVARANJE POVOLJNE KLIME I UVJETA ZA IZRAVNA STRANA I DOMAĆA ULAGANJA</t>
  </si>
  <si>
    <t>P1.3. JAČANJE PODUZETNIČKE OKOLINE, POTICANJE RAZVOJA PODUZETNIŠTVA TE INTERNACIONALIZACIJA PODUZETNIŠTVA</t>
  </si>
  <si>
    <t xml:space="preserve">M1.3.2. PODRŠKA RAZVOJU PRIVATNOG SEKTORA </t>
  </si>
  <si>
    <t xml:space="preserve">M1.3.1. UMREŽAVANJE I INTERNACIONALIZACIJA PODUZETNIŠTVA </t>
  </si>
  <si>
    <t xml:space="preserve">M1.3.3. RAZVOJ I JAČANJE POTPORNE PODUZETNIČKE INFRASTRUKTURE </t>
  </si>
  <si>
    <t xml:space="preserve">C2 RAZVIJENI LJUDSKI RESURSI I POVEĆANA KVALITETA ŽIVOTA </t>
  </si>
  <si>
    <t xml:space="preserve">P2.1. USPOSTAVLJANJE DRUŠTVA ZNANJA ZA KREATIVNU REGIJU </t>
  </si>
  <si>
    <t xml:space="preserve">M2.1.1. RAZVOJ INOVATIVNE OKOLINE ZA KONKURENTNIJU REGIJU </t>
  </si>
  <si>
    <t xml:space="preserve">M2.1.2. POTICANJE CJELOŽIVOTNOG UČENJA </t>
  </si>
  <si>
    <t xml:space="preserve">P2.2. PODIZANJE RAZINE KVALITETE ŽIVOTA </t>
  </si>
  <si>
    <t xml:space="preserve">M2.1.3. POBOLJŠANJE UVJETA RADA, INFRASTRUKTURE I OPREME U ODGOJNOOBRAZOVNIM INSTITUCIJAMA </t>
  </si>
  <si>
    <t xml:space="preserve">M2.2.1. POTICANJE SOCIJALNOG UKLJUČIVANJA OSOBA U RIZIKU OD SIROMAŠTVA I SOCIJALNE ISKLJUČENOSTI </t>
  </si>
  <si>
    <t xml:space="preserve">M2.2.2. POTICANJE RAZVOJA KULTURNOG PROSTORA I PREPOZNATLJIVOSTI REGIJE </t>
  </si>
  <si>
    <t>M2.2.4. UČINKOVITE JAVNE USLUGE</t>
  </si>
  <si>
    <t xml:space="preserve">M2.2.5. RAZVOJ CIVILNOG DRUŠTVA I POTICANJE VOLONTERSTVA </t>
  </si>
  <si>
    <t xml:space="preserve">P2.3. POBOLJŠANJE PRISTUPA ZAPOŠLJAVANJU I ODRŽIVO TRŽIŠTE RADA </t>
  </si>
  <si>
    <t xml:space="preserve">M2.2.3. ZDRAVA REGIJA    </t>
  </si>
  <si>
    <t xml:space="preserve">M2.3.1. POTPORA SKUPINAMA U NEPOVOLJNOM POLOŽAJU NA TRŽIŠTU RADA </t>
  </si>
  <si>
    <t>M2.3.2. USKLAĐIVANJE POTREBA TRŽIŠTA RADA S OBRAZOVNIM SUSTAVOM TE POTICANJE MOBILNOSTI RADNE SNAGE</t>
  </si>
  <si>
    <t xml:space="preserve">P3.1. OČUVANJE OKOLIŠA </t>
  </si>
  <si>
    <t xml:space="preserve">M3.1.1. ZAŠTITA BIOLOŠKE I KRAJOBRAZNE RAZNOLIKOSTI </t>
  </si>
  <si>
    <t xml:space="preserve">M3.1.2. ODRŽIVO GOSPODARENJE OTPADOM </t>
  </si>
  <si>
    <t>M3.1.3. ODRŽIVO UPRAVLJANJE VODAMA</t>
  </si>
  <si>
    <t xml:space="preserve">M3.1.4. PODIZANJE KVALITETE TLA I ZRAKA </t>
  </si>
  <si>
    <t xml:space="preserve">M3.1.5. ODRŽIVO PROSTORNO PLANIRANJE </t>
  </si>
  <si>
    <t xml:space="preserve">C3 ZAŠTITA OKOLIŠA I UPRAVLJANJE ENERGIJOM  </t>
  </si>
  <si>
    <t xml:space="preserve">P3.2. UČIKOVITO UPRAVLJANJE ENERGIJOM </t>
  </si>
  <si>
    <t xml:space="preserve">M3.2.1. POTICANJE I PROMOVIRANJE ENERGETSKE UČINKOVITOSTI TE RACIONALNO KORIŠTENJE ENERGETSKIH RESURSA </t>
  </si>
  <si>
    <t xml:space="preserve">C4 RURALNI RAZVOJ </t>
  </si>
  <si>
    <t xml:space="preserve">M3.2.2. PROMOVIRANJE I POTICANJE KORIŠTENJA NOVIH I OBNOVLJIVIH IZVORA ENERGIJE </t>
  </si>
  <si>
    <t>P4.1. RURALNI RAZVOJ NA TEMELJU ODRŽIVIH OBLIKA POLJOPRIVREDE, ŠUMARSTVA I RURALNOG TURIZMA</t>
  </si>
  <si>
    <t xml:space="preserve">M4.1.1. USKLAĐIVANJE PROIZVODA I USLUGA S POTREBAMA TRŽIŠTA </t>
  </si>
  <si>
    <t xml:space="preserve">M4.1.3. OKRUPNJAVANJE POLJOPRIVREDNOG ZEMLJIŠTA </t>
  </si>
  <si>
    <t xml:space="preserve">M4.1.2. POTICANJE EKOLOŠKE POLJOPRIVREDE I REGIJE BEZ GENETSKI MODIFICIRANE PROIZVODNJE </t>
  </si>
  <si>
    <t>P4.2. RAZVOJ NOVIH TE OČUVANJE TRADICIONALNIH PROIZVODA, OBRTA I USLUGA</t>
  </si>
  <si>
    <t xml:space="preserve">M4.2.2. VALORIZACIJA I ZAŠTITA TRADICIONALNIH PROIZVODA, OBRTA I USLUGA </t>
  </si>
  <si>
    <t>M4.2.1. USPOSTAVA REGIONALNIH ROBNIH MARKI</t>
  </si>
  <si>
    <t xml:space="preserve">C5. TEHNIČKA POMOĆ </t>
  </si>
  <si>
    <t xml:space="preserve">P5.1. USPOSTAVLJANJE KLJUČNOG TIMA ZA PROVOĐENJE ŽUPANIJSKE RAZVOJNE STRATEGIJE </t>
  </si>
  <si>
    <t xml:space="preserve">M5.1.1. PRIPREMA, PROVOĐENJE, MONITORING I EVALUACIJA ŽUPANIJSKE RAZVOJNE STRATEGIJE </t>
  </si>
  <si>
    <t xml:space="preserve">P5.2. AKTIVNOSTI ZA POTPORU PRILIKOM IZRADE I PROVOĐENJA VISOKOKVALITETNIH PROJEKATA  USMJERENIH NA REZULTATE </t>
  </si>
  <si>
    <t xml:space="preserve">M5.2.1. IZRADA I EVALUACIJA STUDIJA I PROJEKTNIH PRIJEDLOGA </t>
  </si>
  <si>
    <t>M5.2.2. VIDLJIVOST I KOMUNIKACIJA</t>
  </si>
  <si>
    <t>1. Rast gospodarstva i zapošljavanja</t>
  </si>
  <si>
    <t>1.1. Jačanje konkurenstnosti gospodarstva</t>
  </si>
  <si>
    <t>1.1.1. Unapređenje poduzetničke potporne infrastrukture i jačanje aktivnosti poduzetništva</t>
  </si>
  <si>
    <t>1.1.2. Poticanje primjene inovativnih tehnologija u privatnom sektoru</t>
  </si>
  <si>
    <t>1.1.3. Povećanje zapošljivosti i unapređenje kvalitete (samo)zapošljavanja</t>
  </si>
  <si>
    <t>1.1.4. Umrežavanje gospodarskog i javnog sektora za razvoj poduzetništva</t>
  </si>
  <si>
    <t>1.2. Unapređenje konkurentnosti poljoprivrednog sektora</t>
  </si>
  <si>
    <t>1.2.1. Uređenje poljoprivrednog zemljišta</t>
  </si>
  <si>
    <t>1.2.2. Poticanje ulaganja u poljoprivredna gospodarstva</t>
  </si>
  <si>
    <t>1.2.4. Očuvanje tradicionalnih proizvoda, obrta i usluga</t>
  </si>
  <si>
    <t>1.2.5. Poticanje udruživanja i programa osposobljavanja u poljoprivredi</t>
  </si>
  <si>
    <t>1.3. Razvoj turističke destinacije</t>
  </si>
  <si>
    <t>1.3.1. Unapređenje konkurentnosti turističke ponude i destinacijske turističke infrastrukture</t>
  </si>
  <si>
    <t>2. Razvoj ljudskih potencijala i povećanje kvalitete života</t>
  </si>
  <si>
    <t>2.1. Jačanje ljudskih potencijala i razvoj sustava obrazovanja povezanog s potrebama gospodarstva</t>
  </si>
  <si>
    <t>2.1.1. Poboljšanje kvalitete sustava formalnog obrazovanja</t>
  </si>
  <si>
    <t>2.1.2. Razvoj i jačanje kvalitete formalnih, neformalnih i informalnih načina, metoda i alata učenja</t>
  </si>
  <si>
    <t>2.2. Unapređenje sustava zdravstva i socijalne skrbi i osiguranje socijalnog blagostanja</t>
  </si>
  <si>
    <t>2.2.1. Podizanje kvalitete usluga u sektoru zdravstva</t>
  </si>
  <si>
    <t>2.2.2. Promicanje i integracija ranjivih skupina u društvo i na tržište rada, te povećanje dostupnosti socijalnih usluga ranjivim skupinama</t>
  </si>
  <si>
    <t>2.3. Poboljšanje pristupa društvenim i javnim uslugama i aktivno jačanje uloge civilnog društva</t>
  </si>
  <si>
    <t>2.3.1. Sustavna podrška za implementaciju aktivizma zajednice i neformalne socijalne interakcije</t>
  </si>
  <si>
    <t>2.3.2. Unapređenje kvalitete i dostupnosti društvenih sadržaja</t>
  </si>
  <si>
    <t>2.3.3. Razvoj kulturnih i kreativnih djelatnosti</t>
  </si>
  <si>
    <t>2.3.4. Učinkovito upravljanje razvojem</t>
  </si>
  <si>
    <t>3. Održivi teritorijalni razvoj, upravljanje okolišem i prostorom</t>
  </si>
  <si>
    <t>3.1. Osiguranje i unapređenje osnovne regionalne i lokalne infrastrukture</t>
  </si>
  <si>
    <t>3.1.1. Povećanje prometne dostupnosti i učinkoviti javni prijevoz</t>
  </si>
  <si>
    <t>3.1.3. Poboljšani pristup i razvoj širokopojasne infrastrukture</t>
  </si>
  <si>
    <t>3.2. Osiguranje kvalitetnog sustava za civilnu zaštitu u prilagodbu klimatskim promjenama</t>
  </si>
  <si>
    <t>3.2.1. Unapređenje sustava za civilnu zaštitu i spašavanje</t>
  </si>
  <si>
    <t>3.2.2. Jačanje infrastrukture za zaštitu i spašavanje</t>
  </si>
  <si>
    <t>3.3. Održivo upravljanje okolišem, prirodnim resursima i prostorom</t>
  </si>
  <si>
    <t>3.3.1. Očuvanje prirodne baštine i biološke i krajobrazne raznolikosti</t>
  </si>
  <si>
    <t>3.3.2. Održivo upravljanje prirodnim resursima</t>
  </si>
  <si>
    <t>3.3.3. Unapređenje sustava planiranja i upravljanja prostorom</t>
  </si>
  <si>
    <t>3.3.4. Poticanje energetske učinkovitosti i korištenje OIE</t>
  </si>
  <si>
    <t>3.3.5. Uređenje sustava gospodarenja otpadom</t>
  </si>
  <si>
    <t>PROGRAM RAZVOJA OBRTNIŠTVA, PODUZETNIŠTVA I TURIZMA</t>
  </si>
  <si>
    <t>PROGRAM UREĐENJE PROMETNICA</t>
  </si>
  <si>
    <t>A113001</t>
  </si>
  <si>
    <t>Komunalno uređenje romskih naselja</t>
  </si>
  <si>
    <t>T113001</t>
  </si>
  <si>
    <t>Rekonstrukcija i održavanje prometnica</t>
  </si>
  <si>
    <t>PROGRAMI EUROPSKIH POSLOVA</t>
  </si>
  <si>
    <t>T114028</t>
  </si>
  <si>
    <t>Razvoj prometne infrastrukture</t>
  </si>
  <si>
    <t>T116001</t>
  </si>
  <si>
    <t>Regresiranje kamata za poduzetničke kredite</t>
  </si>
  <si>
    <t>T116004</t>
  </si>
  <si>
    <t>Programi razvoja gospodarstva</t>
  </si>
  <si>
    <t>JAVNE POTREBE U OBRAZOVANJU IZNAD ZAKONSKOG STANDARDA</t>
  </si>
  <si>
    <t>01502 01503</t>
  </si>
  <si>
    <t>RURALNI RAZVOJ</t>
  </si>
  <si>
    <t>A117205</t>
  </si>
  <si>
    <t>Poticanje cjeloživotnog učenja</t>
  </si>
  <si>
    <t>A121016</t>
  </si>
  <si>
    <t>Programi u školstvu iznad zakonskog standarda</t>
  </si>
  <si>
    <t>A121020</t>
  </si>
  <si>
    <t>Cjelodnevni boravak učenika</t>
  </si>
  <si>
    <t>01501 01502 01503</t>
  </si>
  <si>
    <t>ŽUPANIJSKA DODATNA KAPITALNA ULAGANJA U OBRAZOVANJU</t>
  </si>
  <si>
    <t>K122001</t>
  </si>
  <si>
    <t>ZAKONSKI STANDARD JAVNIH USTANOVA OŠ</t>
  </si>
  <si>
    <t>K123001</t>
  </si>
  <si>
    <t>ZAKONSKI STANDARD JAVNIH USTANOVA SŠ</t>
  </si>
  <si>
    <t>K124001</t>
  </si>
  <si>
    <t>JAVNE USTANOVE U ZDRAVSTVU</t>
  </si>
  <si>
    <t>K132001</t>
  </si>
  <si>
    <t>Investicijsko ulaganje-izgradnja objekata, nabava opreme</t>
  </si>
  <si>
    <t>NAKNADE I POMOĆI UČENICIMA I STUDENTIMA</t>
  </si>
  <si>
    <t>Stipendije, školarine i krediti</t>
  </si>
  <si>
    <t>A120003</t>
  </si>
  <si>
    <t xml:space="preserve">Pomoć za prijevoz učenika srednjih škola i studenata </t>
  </si>
  <si>
    <t>A121019</t>
  </si>
  <si>
    <t>Prehrana učenika</t>
  </si>
  <si>
    <t>T114017</t>
  </si>
  <si>
    <t>Asistenti u nastavi</t>
  </si>
  <si>
    <t>PROGRAMI U KULTURI</t>
  </si>
  <si>
    <t>A125001</t>
  </si>
  <si>
    <t>A125002</t>
  </si>
  <si>
    <t>A125003</t>
  </si>
  <si>
    <t>A125004</t>
  </si>
  <si>
    <t>A125005</t>
  </si>
  <si>
    <t>A125013</t>
  </si>
  <si>
    <t>A125014</t>
  </si>
  <si>
    <t>Muzejska djelatnost</t>
  </si>
  <si>
    <t>Knjižničarska djelatnost</t>
  </si>
  <si>
    <t>Kazališna djelatnost</t>
  </si>
  <si>
    <t>Arhivska djelatnost</t>
  </si>
  <si>
    <t>Savez kulturno umjetničkih društava</t>
  </si>
  <si>
    <t>Programi ustanova u kulturi</t>
  </si>
  <si>
    <t>Programi udruga u kulturi</t>
  </si>
  <si>
    <t>AKTIVNOSTI IZ NADLEŽNOSTI ODJELA</t>
  </si>
  <si>
    <t>Dvorac Šaulovec</t>
  </si>
  <si>
    <t>T114027</t>
  </si>
  <si>
    <t>Poboljšanje pristupa primarnoj zdravstvenoj zaštiti u Varaždinskoj županiji</t>
  </si>
  <si>
    <t>PROGRAMI U ZDRAVSTVU-ZAKONSKA OBVEZA</t>
  </si>
  <si>
    <t>A128001</t>
  </si>
  <si>
    <t>A128002</t>
  </si>
  <si>
    <t>A128004</t>
  </si>
  <si>
    <t>A128005</t>
  </si>
  <si>
    <t>A128007</t>
  </si>
  <si>
    <t>Mrtvozorstvo-izvan zdravstvenih ustanova</t>
  </si>
  <si>
    <t>Povjerenstvo za zaštitu prava pacijenata</t>
  </si>
  <si>
    <t>Savjet za zdravlje</t>
  </si>
  <si>
    <t>PROGRAMI U ZDRAVSTVENOJ ZAŠTITI IZNAD ZAKONSKOG STANDARDA</t>
  </si>
  <si>
    <t>A129003</t>
  </si>
  <si>
    <t>A129004</t>
  </si>
  <si>
    <t>A129005</t>
  </si>
  <si>
    <t>A129006</t>
  </si>
  <si>
    <t>A129008</t>
  </si>
  <si>
    <t>A129009</t>
  </si>
  <si>
    <t>A129011</t>
  </si>
  <si>
    <t>K129003</t>
  </si>
  <si>
    <t>Stomatološka preventiva i dežurstvo</t>
  </si>
  <si>
    <t>Prevencija ovisnosti</t>
  </si>
  <si>
    <t>Sektorske ambulante</t>
  </si>
  <si>
    <t>Program suzbijanja ambrozije</t>
  </si>
  <si>
    <t>Nabava opreme i dodatna ulaganja u zdravstvene objekte</t>
  </si>
  <si>
    <t>Program "Zdrava županija"</t>
  </si>
  <si>
    <t>Palijativna skrb</t>
  </si>
  <si>
    <t>Izgradnje centralnog operacijskog bloka OBV</t>
  </si>
  <si>
    <t>K132002</t>
  </si>
  <si>
    <t>Informatizacija</t>
  </si>
  <si>
    <t>T132001</t>
  </si>
  <si>
    <t>Investicijsko i tekuće održavanje objekata i opreme</t>
  </si>
  <si>
    <t>SPORT I REKREACIJA</t>
  </si>
  <si>
    <t>A127001</t>
  </si>
  <si>
    <t>A127002</t>
  </si>
  <si>
    <t>A127008</t>
  </si>
  <si>
    <t>Školski sportski savez Varaždinske županije</t>
  </si>
  <si>
    <t>Savez sportova Varaždinske županije</t>
  </si>
  <si>
    <t>Programi udruga iz područja sporta</t>
  </si>
  <si>
    <t>SOCIJALNA SKRB-ZAKONSKI STANDARD</t>
  </si>
  <si>
    <t>A130101</t>
  </si>
  <si>
    <t>A130102</t>
  </si>
  <si>
    <t>A130103</t>
  </si>
  <si>
    <t>Društvo Crvenog križa Varaždinske županije</t>
  </si>
  <si>
    <t>Socijalni planovi i radna tijela</t>
  </si>
  <si>
    <t>Dom za žrtve obiteljskog nasilja Utočište Sveti Nikola Varaždin</t>
  </si>
  <si>
    <t>SOCIJALNA SKRB-IZNADZAKONSKI STANDARD</t>
  </si>
  <si>
    <t>A130201</t>
  </si>
  <si>
    <t>A130203</t>
  </si>
  <si>
    <t>A130204</t>
  </si>
  <si>
    <t>A130205</t>
  </si>
  <si>
    <t>Programi pomoći osobama treće životne dobi</t>
  </si>
  <si>
    <t>Udruge-programi iz područja zdravstvene i socijalne skrbi</t>
  </si>
  <si>
    <t>Socijalne pomoći</t>
  </si>
  <si>
    <t>Programi pomoći OSI i teže zaposlivih osoba</t>
  </si>
  <si>
    <t>A131001</t>
  </si>
  <si>
    <t>Pomoć za ogrjev-preko proračuna JLS</t>
  </si>
  <si>
    <t>POMOĆ ZA OGRJEV-MINIMALNI ZAKONSKI STANDARD</t>
  </si>
  <si>
    <t>CENTRI ZA SOCIJALNU SKRB-DECENTRALIZACIJA</t>
  </si>
  <si>
    <t>A133001</t>
  </si>
  <si>
    <t>Stručno i administrativno osoblje</t>
  </si>
  <si>
    <t>DOM ZA STARIJE I NEMOĆNE OSOBE</t>
  </si>
  <si>
    <t>A134001</t>
  </si>
  <si>
    <t>K134001</t>
  </si>
  <si>
    <t>Održavanje objekata</t>
  </si>
  <si>
    <t>JAVNI RED I SIGURNOST</t>
  </si>
  <si>
    <t>A116603</t>
  </si>
  <si>
    <t>A116604</t>
  </si>
  <si>
    <t>A116605</t>
  </si>
  <si>
    <t>A116606</t>
  </si>
  <si>
    <t>Vatrogasna zajednica Varaždinske županije-suf. redovne aktivnosti</t>
  </si>
  <si>
    <t>Sufinanciranje aktivnosti civilne zaštite</t>
  </si>
  <si>
    <t>Financiranje aktivnosti obrane i sigurnosti</t>
  </si>
  <si>
    <t>Savjet za sigurnost prometa Varaždinske županije</t>
  </si>
  <si>
    <t>Vatrogasna oprema</t>
  </si>
  <si>
    <t>T114031</t>
  </si>
  <si>
    <t>SOLICRIS-Solidarnost u prevenciji kriznih situacija i umrežavanje JLS-a i građana u dinamičkoj Europi</t>
  </si>
  <si>
    <t>CIVILNO DRUŠTVO</t>
  </si>
  <si>
    <t>T114024</t>
  </si>
  <si>
    <t>T114033</t>
  </si>
  <si>
    <t>Lokalne inicijative za poticanje zapošljavanja u Varaždinskoj županiji-LEPEZA VŽ</t>
  </si>
  <si>
    <t>PROGRAM ZAŠTITE OKOLIŠA</t>
  </si>
  <si>
    <t>A109011</t>
  </si>
  <si>
    <t>Sklonište za životinje "Spas"</t>
  </si>
  <si>
    <t>A109015</t>
  </si>
  <si>
    <t>Zakonske obveze u zaštiti okoliša</t>
  </si>
  <si>
    <t>A109017</t>
  </si>
  <si>
    <t>Udruge iz područja zaštite prirode i okoliša</t>
  </si>
  <si>
    <t>PROGRAM ZBRINJAVANJA OTPADA</t>
  </si>
  <si>
    <t>A108001</t>
  </si>
  <si>
    <t xml:space="preserve">Monitoring i održavanje odlagališta otpada </t>
  </si>
  <si>
    <t>PROGRAM ENERGETIKE</t>
  </si>
  <si>
    <t>A112001</t>
  </si>
  <si>
    <t>Energetska učinkovitost Varaždinske županije</t>
  </si>
  <si>
    <t>K114002</t>
  </si>
  <si>
    <t>-</t>
  </si>
  <si>
    <t>EnU projekti na županijskim objektima</t>
  </si>
  <si>
    <t>POTPORA POLJOPRIVREDI</t>
  </si>
  <si>
    <t>A117101</t>
  </si>
  <si>
    <t>A117102</t>
  </si>
  <si>
    <t>A117103</t>
  </si>
  <si>
    <t>A117104</t>
  </si>
  <si>
    <t>Aktivnosti vezane uz elementarne nepogode</t>
  </si>
  <si>
    <t>Razvojni poticaji u lovnom gospodarstvu</t>
  </si>
  <si>
    <t>Regresiranje kamata za poljoprivredne kredite</t>
  </si>
  <si>
    <t>Poticanje poljoprivredne proizvodnje</t>
  </si>
  <si>
    <t>T117101</t>
  </si>
  <si>
    <t>A117203</t>
  </si>
  <si>
    <t>Valorizacija i zaštita tradicionalnih proizvoda, obrta i usluga</t>
  </si>
  <si>
    <t>A117209</t>
  </si>
  <si>
    <t>A117210</t>
  </si>
  <si>
    <t>Varaždinsko bučino ulje</t>
  </si>
  <si>
    <t>AKTIVNOSTI IZDJELOKRUGA IZVRŠNOG TIJELA</t>
  </si>
  <si>
    <t>A102002</t>
  </si>
  <si>
    <t>Udruge od općeg značaja</t>
  </si>
  <si>
    <t>A102003</t>
  </si>
  <si>
    <t>T107002</t>
  </si>
  <si>
    <t>Moderna javna uprava</t>
  </si>
  <si>
    <t>OPREMANJE I INFORMATIZACIJA UPRAVNIH ODJELA</t>
  </si>
  <si>
    <t>A136004</t>
  </si>
  <si>
    <t>A136005</t>
  </si>
  <si>
    <t>Održavanje informatičkog sustava</t>
  </si>
  <si>
    <t>Održavanje sustava upravljanja kvalitetom (ISO)</t>
  </si>
  <si>
    <t>T114030</t>
  </si>
  <si>
    <t>Osiguranje prehrane učenika</t>
  </si>
  <si>
    <t>A121005</t>
  </si>
  <si>
    <t>Zajednica tehničke kulture</t>
  </si>
  <si>
    <t>A121013</t>
  </si>
  <si>
    <t>Programi u visokoškolstvu</t>
  </si>
  <si>
    <t>A121014</t>
  </si>
  <si>
    <t>Programi udruga u obrazovanju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</si>
  <si>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</si>
  <si>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</si>
  <si>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</si>
  <si>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</si>
  <si>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</si>
  <si>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</si>
  <si>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A123002</t>
  </si>
  <si>
    <t>Prijevoz učenika</t>
  </si>
  <si>
    <t>T124001</t>
  </si>
  <si>
    <t>Investicijsko održavanje školskih objekata i opreme</t>
  </si>
  <si>
    <t>A124002</t>
  </si>
  <si>
    <t>Smještaj učenika u učeničkim domovima</t>
  </si>
  <si>
    <t>A120001</t>
  </si>
  <si>
    <t>Polazne vrijednosti</t>
  </si>
  <si>
    <t>T116002</t>
  </si>
  <si>
    <t>Skupština europskih regija (SER)</t>
  </si>
  <si>
    <t>A114001</t>
  </si>
  <si>
    <t>Broj robnih marki poljoprivrednih proizvoda s područja Varaždinske županije</t>
  </si>
  <si>
    <t>Povećanje broja OPG-a, nositelja robne marke na području Varaždinske županije</t>
  </si>
  <si>
    <t>Broj korisnika potpore za povećanje, okrupnjavanje i uređenje poljoprivrednog zemljišta na području Varaždinske Županije</t>
  </si>
  <si>
    <t>Broj analiziranih uzoraka tla na području Varaždinske županije</t>
  </si>
  <si>
    <t>Broj korisnika potpore za ulaganja u podizanje trajnih nasada, nabavu i postavljanje sustava za navodnjavanje, usklađivanje proizvoda i usluga s potrebama tržišta, nabavu novih ili modernizaciju postojećih plastenika ili staklenika</t>
  </si>
  <si>
    <t>Broj sudionika organiziranih seminara i radionica o mogućnostima i prednostima bavljenja ekološkom proizvodnjom</t>
  </si>
  <si>
    <t>Povećanje broja OPG-a registriranih kao eko proizvođača na području Varaždinske županije</t>
  </si>
  <si>
    <t>Broj novih poljoprivrednih udruga/zadruga na području Varaždinske županije</t>
  </si>
  <si>
    <t>Broj sudionika programa osposobljavanja za rad na poljoprivredi i gospodarstvu</t>
  </si>
  <si>
    <t>Broj osoba koje su pokrenule vlastito poslovanje korištenjem mjere "Potpora za samozapošljavanje"</t>
  </si>
  <si>
    <t xml:space="preserve">Povećanje broja projekta unapređenja turističke ponude i infrastrukture </t>
  </si>
  <si>
    <t>Povećanje broja projekta promocije turističke ponude na međunarodnom tržištu</t>
  </si>
  <si>
    <t>Povećanje vrijednosti ulaganja u razvoj turizma kroz razvoj TZ županije</t>
  </si>
  <si>
    <t>Povećanje broja kućanstava s brzinom pristupa internetu od najmanje 30 Mbit/s</t>
  </si>
  <si>
    <t>Povećanje broja kućanstava s brzinom pristupa internetu od 100 Mbit/s</t>
  </si>
  <si>
    <t>Postotak povećanja izdvajanja u proračunu Županije za provedbu programa  civilne zaštite i spašavanja</t>
  </si>
  <si>
    <t>Broj izmijenjene i dopunjene prostorno-planske dokumentacije JL(R)S-a  na području Županije</t>
  </si>
  <si>
    <t>R.br.</t>
  </si>
  <si>
    <t>Naziv cilja /prioriteta/mjere</t>
  </si>
  <si>
    <t>Naziv</t>
  </si>
  <si>
    <t xml:space="preserve">Definicija </t>
  </si>
  <si>
    <t>Mjerilo (jedinica)</t>
  </si>
  <si>
    <t>Ciljana vrijednost (n+2)</t>
  </si>
  <si>
    <t xml:space="preserve"> 1.</t>
  </si>
  <si>
    <t>Rast gospodarstva i zapošljavanja</t>
  </si>
  <si>
    <t>Indeks ukupne konkurentnosti</t>
  </si>
  <si>
    <t>Ukupan regionalni indeks konkurentnosti (RIK)</t>
  </si>
  <si>
    <t>Rang</t>
  </si>
  <si>
    <t>Bruto domaći proizvod</t>
  </si>
  <si>
    <t>Kretanje ostvarenog BDP -a (po stanovniku) na području Županije</t>
  </si>
  <si>
    <t xml:space="preserve">Broj zaposlenih </t>
  </si>
  <si>
    <t>Kretanje ukupnog broja zaposlenih na području Županije</t>
  </si>
  <si>
    <t xml:space="preserve"> 1.1.</t>
  </si>
  <si>
    <t>Jačanje konkurentnosti gospodarstva</t>
  </si>
  <si>
    <t>Produktivnost rada</t>
  </si>
  <si>
    <t>Omjer BDP-a županije i broja zaposlenih koji pokazuje gospodarski rast</t>
  </si>
  <si>
    <t>Iznos (kn)</t>
  </si>
  <si>
    <t xml:space="preserve">Tehnološki razvoj </t>
  </si>
  <si>
    <t>Tehnološki razvoj temeljem vlastitih istraživanja kao perceptivni indikator</t>
  </si>
  <si>
    <t xml:space="preserve"> 1.1.1</t>
  </si>
  <si>
    <t xml:space="preserve">Unapređenje poduzetničke potporne infrastrukture i jačanje aktivnosti </t>
  </si>
  <si>
    <t>Korisnici tehnološkog parka</t>
  </si>
  <si>
    <t>Osnaživanje istraživačke, razvojne, inovacijske infrastrukture s ciljem povećanja broja korisnika (tvrtki) tehnološkog parka</t>
  </si>
  <si>
    <t>Broj</t>
  </si>
  <si>
    <t>Poduzetnički krediti i garancije</t>
  </si>
  <si>
    <t>Osiguravanje potpora za stvaranje povoljnih uvjeta za ulaganja u poslovanje i razvoj malog i srednjeg poduzetništva i drugih poslovnih subjekata kroz povećanje broja novo odobrenih kredita i garancija po poduzetničkim kreditima</t>
  </si>
  <si>
    <t>1.1.2.</t>
  </si>
  <si>
    <t>Poticanje primjene inovativnih tehnologija i tehnika u privatnom sektoru</t>
  </si>
  <si>
    <t>Zaposleni u MSP po stanovniku</t>
  </si>
  <si>
    <t>Omogućavanje povoljnog okruženja za osnutak i razvoj poduzeća za povećanje broja zaposlenih u MSP po stanovniku u odnosu na ostale županije u RH</t>
  </si>
  <si>
    <t>Povećanje vrijednosti ulaganja u istraživanje i razvoj za povećanje konkurentnosti Županije</t>
  </si>
  <si>
    <t>Priznati patenti</t>
  </si>
  <si>
    <t>Povećanje inovacijskog potencijala kroz povećanje broja priznatih patenata</t>
  </si>
  <si>
    <t xml:space="preserve">1.1.3. </t>
  </si>
  <si>
    <t>Doprinos uključivanju na tržište rada kroz samozapošljavanje</t>
  </si>
  <si>
    <t xml:space="preserve">1.1.4. </t>
  </si>
  <si>
    <t>Umrežavanje gospodarskog, civilnog i javnog sektora za razvoj poduzetništva</t>
  </si>
  <si>
    <t>Klasteri i ostali oblici udruživanja</t>
  </si>
  <si>
    <t>Članovi klastera</t>
  </si>
  <si>
    <t>Broj članova klastera koji rade na zajedničkom razvoju internacionalizaciji i zajedničkom povezivanju</t>
  </si>
  <si>
    <t xml:space="preserve">1.1.5. </t>
  </si>
  <si>
    <t>Stvaranje povoljne klime i uvjeta za privlačenje investicija</t>
  </si>
  <si>
    <t>Kretanje izravnih stranih ulaganja prema NKD - u</t>
  </si>
  <si>
    <t>Rast izravnih stranih ulaganja koji  pridonosi stvaranju novih radnih mjesta i novih gospodarskih sektora</t>
  </si>
  <si>
    <t>Kretanje ostvarenih investicija u novu dugotrajnu imovinu</t>
  </si>
  <si>
    <t>Jačanje konkurentnosti gospodarstva primjenom novih tehnologija i naprednih materijala</t>
  </si>
  <si>
    <t xml:space="preserve"> 1.2.</t>
  </si>
  <si>
    <t>Unapređenje konkurentnosti poljoprivrednog sektora</t>
  </si>
  <si>
    <t>Površina korištenog poljoprivrednog zemljišta</t>
  </si>
  <si>
    <t>Povećanje površina korištenog poljoprivrednog zemljišta prijavljenih u ARKOD</t>
  </si>
  <si>
    <t>ha</t>
  </si>
  <si>
    <t>1.2.1.</t>
  </si>
  <si>
    <t>Uređenje poljoprivrednog zemljišta</t>
  </si>
  <si>
    <t>Korisnici potpore za povećanje, okrupnjavanje i uređenje poljoprivrednog zemljišta</t>
  </si>
  <si>
    <t xml:space="preserve">Analiza tla </t>
  </si>
  <si>
    <t>1.2.2.</t>
  </si>
  <si>
    <t>Poticanje ulaganja u poljoprivredna gospodarstva</t>
  </si>
  <si>
    <t>Korisnici potpore za ulaganja u poljoprivredna gospodarstva</t>
  </si>
  <si>
    <t>1.2.3.</t>
  </si>
  <si>
    <t>Poticanje ekološke proizvodnje</t>
  </si>
  <si>
    <t>Sudionici edukacija</t>
  </si>
  <si>
    <t>Eko-OPG</t>
  </si>
  <si>
    <t>1.2.4.</t>
  </si>
  <si>
    <t>Očuvanje tradicionalnih proizvoda, obrta i usluga</t>
  </si>
  <si>
    <t>OPG</t>
  </si>
  <si>
    <t>Robna marka</t>
  </si>
  <si>
    <t>1.2.5.</t>
  </si>
  <si>
    <t>Poticanje udruživanja i programa osposobljavanja u poljoprivredi</t>
  </si>
  <si>
    <t>Poljoprivredna udruženja</t>
  </si>
  <si>
    <t>Sudionici programa osposobljavanja</t>
  </si>
  <si>
    <t xml:space="preserve"> 1.3.</t>
  </si>
  <si>
    <t>Razvoj turističke destinacije</t>
  </si>
  <si>
    <t>Turistički dolasci</t>
  </si>
  <si>
    <t>Povećanje broja dolazaka uslijed poboljšanja turističke ponude i jačanja turističke prepoznatljivosti</t>
  </si>
  <si>
    <t>Turistička noćenja</t>
  </si>
  <si>
    <t>Povećanje broja noćenja uslijed poboljšanja turističke infrastrukture i turističke ponude na području Županije</t>
  </si>
  <si>
    <t>1.3.1.</t>
  </si>
  <si>
    <t>Unapređenje konkurentnosti turističke ponude i destinacijske turističke infrastrukture</t>
  </si>
  <si>
    <t>Projekti poticanja razvoja turizma</t>
  </si>
  <si>
    <t>1.3.2.</t>
  </si>
  <si>
    <t>Jačanje međunarodne turističke prepoznatljivosti</t>
  </si>
  <si>
    <t>Projekti za promociju turističke ponude</t>
  </si>
  <si>
    <t>1.3.3.</t>
  </si>
  <si>
    <t>Razvoj ljudskih resursa u turizmu</t>
  </si>
  <si>
    <t>Ulaganje Županije u razvoj turizma</t>
  </si>
  <si>
    <t>Postotak</t>
  </si>
  <si>
    <t xml:space="preserve">2. </t>
  </si>
  <si>
    <t xml:space="preserve">Razvoj ljudskih potencijala i povećanje kvalitete života </t>
  </si>
  <si>
    <t>Udio  visokoobrazovanih stanovnika u populaciji</t>
  </si>
  <si>
    <t>Povećanje udjela osoba sa završenim stupnjem u populaciji 25-64 godina visokog obrazovanja prema RIK</t>
  </si>
  <si>
    <t>%</t>
  </si>
  <si>
    <t>Doktori medicine</t>
  </si>
  <si>
    <t>Povećanje broja doktora medicine per capita, na 10.000 stanovnika</t>
  </si>
  <si>
    <t>broj</t>
  </si>
  <si>
    <t xml:space="preserve"> 2.1.</t>
  </si>
  <si>
    <t>Jačanje ljudskih potencijala i razvoj sustava obrazovanja povezanog s potrebama gospodarstva</t>
  </si>
  <si>
    <t>Kvaliteta javnih škola</t>
  </si>
  <si>
    <t>Povećanje kvalitete javnih škola u odnosu na druge županije RH</t>
  </si>
  <si>
    <t>2.1.1.</t>
  </si>
  <si>
    <t>Poboljšanje kvalitete sustava formalnog obrazovanja</t>
  </si>
  <si>
    <t>Projekti obnove/izgradnje i opremanja odgojno-obrazovnih objekata</t>
  </si>
  <si>
    <t>Broj obnovljenih/izgrađenih i opremljenih vrtića, osnovnih i srednjih škola i visokoobrazovnih ustanova</t>
  </si>
  <si>
    <t>Modernizacija obrazovnih programa</t>
  </si>
  <si>
    <t>Broj novih ili moderniziranih programa koje su škole razvile u okviru projekta i/ili uvele u kurikulume</t>
  </si>
  <si>
    <t>Upisani studenti</t>
  </si>
  <si>
    <t>Broj upisanih studenata u odnosu na druge županije RH</t>
  </si>
  <si>
    <t>2.1.2.</t>
  </si>
  <si>
    <t>Razvoj i jačanje kvalitete formalnih, neformalnih i informalnih načina, metoda i alata učenja</t>
  </si>
  <si>
    <t>Programi cjeloživotnog učenja</t>
  </si>
  <si>
    <t>Broj novih ili moderniziranih programa koje su obrazovne ustanove razvile u okviru projekta i/ili uvele u svoje programe za cjeloživotno učenje</t>
  </si>
  <si>
    <t>Ulaganje poduzeća u obrazovanje i razvoj zaposlenika</t>
  </si>
  <si>
    <t>Zadržavanje visoke pozicije (1. mjesto u 2013.) prema rangu RIK-a</t>
  </si>
  <si>
    <t xml:space="preserve"> 2.2.</t>
  </si>
  <si>
    <t>Unaprjeđenje sustava zdravstva i socijalne skrbi i osiguranje socijalnog blagostanja</t>
  </si>
  <si>
    <t>Obuhvaćenost stanovništva  s pomoći za uzdržavanje</t>
  </si>
  <si>
    <t>Smanjenje stanovništva obuhvaćenih s pomoći za uzdržavanje</t>
  </si>
  <si>
    <t>2.2.1.</t>
  </si>
  <si>
    <t xml:space="preserve">Podizanje kvalitete usluga u sektoru zdravstva </t>
  </si>
  <si>
    <t>Izgradnja i obnova objekata u zdravstvu</t>
  </si>
  <si>
    <t>Povećanje broja projekata za obnovu, izgradnju i opremanje objekata u zdravstvu s ciljem modernizacije i povećanja kapaciteta za pružanje visokokvalitetnih zdravstvenih usluga</t>
  </si>
  <si>
    <t xml:space="preserve">Stanovništvo obuhvaćeno programima ranog otkrivanja bolesti </t>
  </si>
  <si>
    <t>Postotak povećanja populacije uključeno u preventivne programe Županije (nacionalni program MAMMA/rak debelog crijeva)</t>
  </si>
  <si>
    <t>2.2.2.</t>
  </si>
  <si>
    <t>Promicanje i integracija ranjivih skupina u društvo i na tržište rada te povećanje dostupnosti socijalnih usluga ranjivim skupinama </t>
  </si>
  <si>
    <t>Korisnici uključeni u projekte za pomoći u kući</t>
  </si>
  <si>
    <t>Povećanje broja korisnika na projektima za pomoć u kući</t>
  </si>
  <si>
    <t>Korisnici institucionalnih oblika skrbi</t>
  </si>
  <si>
    <t xml:space="preserve">Postotak smanjenja broja korisnika u institucionalnoj skrbi  kao podrška deinstitucionalizaciji </t>
  </si>
  <si>
    <t xml:space="preserve">Poticajne mjere za zapošljavanje socijalno ugroženih skupina </t>
  </si>
  <si>
    <t>Povećanje proja provedenih poticajnih mjera za zapošljavanje socijalno ugroženih skupina</t>
  </si>
  <si>
    <t xml:space="preserve"> 2.3.</t>
  </si>
  <si>
    <t>Poboljšanje pristupa društvenim i javnim uslugama i aktivno jačanje uloge civilnog društva </t>
  </si>
  <si>
    <t>2.3.1.</t>
  </si>
  <si>
    <t>Sustavna podrška za implementaciju (kvalitetnog) aktivizma zajednice i neformalne socijalne interakcije</t>
  </si>
  <si>
    <t>Članovi civilnih organizacija uključenih u kreiranje lokalnih politika i donošenja odluka</t>
  </si>
  <si>
    <t>Postotak povećanja broja članova OCD-a u savjetodavnim tijelima Županije</t>
  </si>
  <si>
    <t xml:space="preserve">Potpora OCD za sufinanciranje i predfinanciranje projekata </t>
  </si>
  <si>
    <t xml:space="preserve">Postotak povećanja sredstava za sufinanciranje projekata OCD-ima </t>
  </si>
  <si>
    <t>2.3.2.</t>
  </si>
  <si>
    <t>Unapređenje kvalitete i dostupnosti društvenih sadržaja</t>
  </si>
  <si>
    <t>Objekti za društveni razvoj zajednice</t>
  </si>
  <si>
    <t>Povećana ulaganja u infrastrukturu za društveni razvoj zajednice u ruralnim područjima</t>
  </si>
  <si>
    <t>2.3.3.</t>
  </si>
  <si>
    <t>Razvoj kulturnih i kreativnih djelatnosti</t>
  </si>
  <si>
    <t>Projekti upravljanja kulturom i kulturnom baštinom</t>
  </si>
  <si>
    <t xml:space="preserve">Broj provedenih projekata zaštite, valorizacije i upravljanja kulturnom baštinom, obnove/izgradnje kulturne infrastrukture i uređenja objekata za prezentaciju tradicijske kulture i običaja </t>
  </si>
  <si>
    <t>2.3.4.</t>
  </si>
  <si>
    <t>Učinkovito upravljanje razvojem</t>
  </si>
  <si>
    <t>Županijski strateški projekti</t>
  </si>
  <si>
    <t>Broj županijskih strateških projekata u provedbi u svrhu efektivnog korištenja sredstava EU</t>
  </si>
  <si>
    <t>Educirani djelatnici javnog sektora</t>
  </si>
  <si>
    <t>Povećanje broja osoba koje sudjeluju u edukativnim aktivnostima o EU fondovima u organizaciji Županije i AZRA-e</t>
  </si>
  <si>
    <t xml:space="preserve">3. </t>
  </si>
  <si>
    <t>Održivi teritorijalni razvoj, upravljanje okolišem i prostorom</t>
  </si>
  <si>
    <t xml:space="preserve">Ulaganja u zaštitu okoliša </t>
  </si>
  <si>
    <t>Kretanje ulaganja u zaštitu okoliša po sastavnicama okoliša</t>
  </si>
  <si>
    <t>Fizička infrastruktura</t>
  </si>
  <si>
    <t>Razvijenost opće infrastrukture prema regionalnom indeksu konkurentnosti</t>
  </si>
  <si>
    <t>Rang prema drugim županijama</t>
  </si>
  <si>
    <t> 1</t>
  </si>
  <si>
    <t>Udio ispuštanja CO2</t>
  </si>
  <si>
    <t>Praćenje kretanja ispuštanja CO2 u zrak</t>
  </si>
  <si>
    <t>3.1.</t>
  </si>
  <si>
    <t>Osiguranje i unaprjeđenje osnovne regionalne i lokalne infrastrukture</t>
  </si>
  <si>
    <t>Cestovne prometne nesreće</t>
  </si>
  <si>
    <t xml:space="preserve">Postotak smanjenja broja cestovnih prometnih nesreća </t>
  </si>
  <si>
    <t>Prosječni gubitak vode u sustavima vodoopskrbe</t>
  </si>
  <si>
    <t>Smanjenje gubitaka vode u vodoopskrbnim sustavima</t>
  </si>
  <si>
    <t>3.1.1.</t>
  </si>
  <si>
    <t>Povećanje prometne dostupnosti i učinkoviti javni prijevoz</t>
  </si>
  <si>
    <t>Izgrađene i/ili modernizirane županijske i lokalne ceste</t>
  </si>
  <si>
    <t>Postotak povećanja dužine izgrađenih i/ili moderniziranih cesta</t>
  </si>
  <si>
    <t>Prometna rješenja za sigurnost na prometnicama</t>
  </si>
  <si>
    <t xml:space="preserve">Postotak povećanja ulaganja u prometna rješenja </t>
  </si>
  <si>
    <t>3.1.2.</t>
  </si>
  <si>
    <t>Modernizacija i izgradnja komunalne infrastrukture</t>
  </si>
  <si>
    <t>Prosječna priključenost stanovništva na sustav odvodnje</t>
  </si>
  <si>
    <t>Povećanje postotka stanovništva priključenih na sustav odvodnje</t>
  </si>
  <si>
    <t>Prosječna priključenost stanovništva na sustave vodoopskrbe</t>
  </si>
  <si>
    <t>Povećanje postotka stanovništva priključenih na sustave vodoopskrbe</t>
  </si>
  <si>
    <t>3.1.3.</t>
  </si>
  <si>
    <t>Poboljšani pristup i razvoj širokopojasne infrastrukture</t>
  </si>
  <si>
    <t>Kućanstva s brzinom pristupa internetu od najmanje 30 Mbit/s</t>
  </si>
  <si>
    <t>100 </t>
  </si>
  <si>
    <t>Kućanstva s brzinom pristupa internetu od 100 Mbit/s</t>
  </si>
  <si>
    <t> 50</t>
  </si>
  <si>
    <t>3.2.</t>
  </si>
  <si>
    <t>Osiguranje kvalitetnog sustava za civilnu zaštitu i prilagodbu klimatskim promjenama</t>
  </si>
  <si>
    <t>Broj ljudi raspoređenih u poslove civilne zaštite</t>
  </si>
  <si>
    <t>Postotak povećanja ljudi uključenih u poslove civilne zaštite</t>
  </si>
  <si>
    <t>3.2.1.</t>
  </si>
  <si>
    <t>Unapređenje sustava za civilnu zaštitu i spašavanje</t>
  </si>
  <si>
    <t>Izdvajanja u proračunu Varaždinske županije za provedbu programa  civilne zaštite i spašavanja</t>
  </si>
  <si>
    <t>Educirane osobe o zaštiti i spašavanju od strane DUZS</t>
  </si>
  <si>
    <t>Broj osposobljenih osoba (operativnih snaga i građana)za ostvarivanje zaštite i spašavanja od raznih vrsta ugroza</t>
  </si>
  <si>
    <t>3.2.2.</t>
  </si>
  <si>
    <t>Jačanje infrastrukture za zaštitu i spašavanje</t>
  </si>
  <si>
    <t>Projekti izgradnje objekata za obranu od poplava i drugih ugroza</t>
  </si>
  <si>
    <t>Povećanje broja objekata za obranu od poplava i drugih ugroza</t>
  </si>
  <si>
    <t>Saniranje klizišta</t>
  </si>
  <si>
    <t>Broj saniranih klizišta na području Varaždinske županije</t>
  </si>
  <si>
    <t> 6</t>
  </si>
  <si>
    <t>Regionalni centar za zaštitu i spašavanje od ugroza</t>
  </si>
  <si>
    <t>Uspostavljen regionalni centar za zaštitu i spašavanje od ugroza</t>
  </si>
  <si>
    <t>3.3.</t>
  </si>
  <si>
    <t>Održivo upravljanje okolišem, prirodnim resursima i prostorom</t>
  </si>
  <si>
    <t>Količina odvojenog sakupljenog otpada</t>
  </si>
  <si>
    <t xml:space="preserve">Postotak povećanja odvojenih sakupljenih frakcija otpada </t>
  </si>
  <si>
    <t>Količina odloženog komunalnog otpada po stanovniku</t>
  </si>
  <si>
    <t>Postotak smanjenja količine odloženog otpada po stanovniku</t>
  </si>
  <si>
    <t>Sustav za obradu mulja koji nastaje obradom otpadnih voda</t>
  </si>
  <si>
    <t>Broj uspostavljenih sustava za obradu mulja koji nastaje obradom otpadnih voda</t>
  </si>
  <si>
    <t>Klimatski uvjeti, prirodne ljepote, i ekološka očuvanost Županije</t>
  </si>
  <si>
    <t>Očuvanost okoliša i prirodnih resursa u odnosu na druge županije u RH</t>
  </si>
  <si>
    <t>3.3.1.</t>
  </si>
  <si>
    <t>Očuvanje prirodne baštine i biološke i krajobrazne raznolikosti</t>
  </si>
  <si>
    <t>Projekti inventarizacije vrsta i staništa u Varaždinskoj županiji</t>
  </si>
  <si>
    <t>Broj provedenih projekata inventarizacije vrsta i staništa u Varaždinskoj županiji</t>
  </si>
  <si>
    <t>Projekti uređenja, zaštite i prezentacije posebno vrijednih i zaštićenih prirodnih područja</t>
  </si>
  <si>
    <t>Broj provedenih projekata uređenja, zaštite i prezentacije posebno vrijednih i zaštićenih prirodnih područja</t>
  </si>
  <si>
    <t>3.3.2.</t>
  </si>
  <si>
    <t>Održivo upravljanje prirodnim resursima</t>
  </si>
  <si>
    <t>Kakvoća zraka</t>
  </si>
  <si>
    <t>Kategorizacija kakvoće zraka na području Varaždinske županije</t>
  </si>
  <si>
    <t>Kategorija</t>
  </si>
  <si>
    <t>I.</t>
  </si>
  <si>
    <t>3.3.3.</t>
  </si>
  <si>
    <t>Unapređenje sustava planiranja i upravljanja prostorom</t>
  </si>
  <si>
    <t>Usklađenost planskih dokumenata za zahtjevima i potrebama u prostoru</t>
  </si>
  <si>
    <t>Projekti revitalizacije urbanih i ruralnih sredina i devastiranih (napuštenih, zapuštenih) prostora</t>
  </si>
  <si>
    <t>Broj provedenih projekata revitalizacije urbanih i ruralnih sredina te devastiranih (napuštenih, zapuštenih) prostora na području Županije</t>
  </si>
  <si>
    <t>3.3.4.</t>
  </si>
  <si>
    <t>Poticanje energetske učinkovitosti i korištenja OIE</t>
  </si>
  <si>
    <t>Projekti upisani u Registar OIEKPP</t>
  </si>
  <si>
    <t>Povećanje broja upisanih projekata u Registar</t>
  </si>
  <si>
    <t xml:space="preserve">Potrošnja energije u neposrednoj potrošnji </t>
  </si>
  <si>
    <t>Postotak smanjenja potrošnje energije u neposrednoj potrošnji (industrija, promet, opća potrošnja)</t>
  </si>
  <si>
    <t>3.3.5.</t>
  </si>
  <si>
    <t>Unapređenje sustava gospodarenja otpadom</t>
  </si>
  <si>
    <t>Uređena reciklažna dvorišta i zeleni otoci</t>
  </si>
  <si>
    <t>Broj izgrađenih reciklažnih dvorišta za sve vrste otpada i zelenih otoka</t>
  </si>
  <si>
    <t>JLS-i s uvedenim sustavom odvojenog sakupljenog otpada na mjestu nastanka</t>
  </si>
  <si>
    <t>Postotak JLS-a s uvedenim sustavom odvojenog sakupljenog otpada na mjestu nastanka</t>
  </si>
  <si>
    <t>Regionalni centar gospodarenja otpadom</t>
  </si>
  <si>
    <t>Izgrađen Regionalni centar za gospodarenje otpadom</t>
  </si>
  <si>
    <t>Broj klastera osnovanih na inicijativu HGK za podršku poduzećima u svrhu poboljšanog pristupa tržištima i povećanju konkurentnosti</t>
  </si>
  <si>
    <t>Povećanje zapošljivosti i unapređenje kvalitete (samo)zapošljavanja</t>
  </si>
  <si>
    <t>Ulaganja poduzeća u istraživanje i razvoj</t>
  </si>
  <si>
    <t>POKAZATELJI</t>
  </si>
  <si>
    <t>Održavanje nekretnina u vlasništvu županije</t>
  </si>
  <si>
    <t>REGIONALNI KOORDINATOR</t>
  </si>
  <si>
    <t>A123001</t>
  </si>
  <si>
    <t>Odgojnoobrazovno, administrativno i tehničko osoblje</t>
  </si>
  <si>
    <t>A124001</t>
  </si>
  <si>
    <t>A124003</t>
  </si>
  <si>
    <t>Srednja škola Maruševec</t>
  </si>
  <si>
    <t>A114002</t>
  </si>
  <si>
    <t>Savjet za EU poslove</t>
  </si>
  <si>
    <t>A114003</t>
  </si>
  <si>
    <t>Članarine međ.org.</t>
  </si>
  <si>
    <t>T114002</t>
  </si>
  <si>
    <t>Ured u Bruxellesu</t>
  </si>
  <si>
    <t>T114010</t>
  </si>
  <si>
    <t>A135002 i A135003 otplata zajma</t>
  </si>
  <si>
    <t>A1070001</t>
  </si>
  <si>
    <t>Javna uprava-poljop</t>
  </si>
  <si>
    <t>Javna uprava-prosvjeta</t>
  </si>
  <si>
    <t>Međ.projekti -prosvjeta</t>
  </si>
  <si>
    <t>A120002</t>
  </si>
  <si>
    <t>Javna uprava-zdravstvo</t>
  </si>
  <si>
    <t>T132002</t>
  </si>
  <si>
    <t>Otplata kredita (zdr)</t>
  </si>
  <si>
    <t>A107001</t>
  </si>
  <si>
    <t>Javna uprava skupština</t>
  </si>
  <si>
    <t>A1070002</t>
  </si>
  <si>
    <t>Javna uprava-prostorno</t>
  </si>
  <si>
    <t>A102001</t>
  </si>
  <si>
    <t>Proračunska zaliha</t>
  </si>
  <si>
    <t>A102004</t>
  </si>
  <si>
    <t>Zaklada VITA</t>
  </si>
  <si>
    <t>Zaklada Sv. Mihael</t>
  </si>
  <si>
    <t>Povjerenstvo za udruge</t>
  </si>
  <si>
    <t>Županove nagrade i priznanja</t>
  </si>
  <si>
    <t>Radio Varaždin</t>
  </si>
  <si>
    <t>A102006</t>
  </si>
  <si>
    <t>A102007</t>
  </si>
  <si>
    <t>A102008</t>
  </si>
  <si>
    <t>A102009</t>
  </si>
  <si>
    <t>A102010</t>
  </si>
  <si>
    <t>A107003</t>
  </si>
  <si>
    <t>Službenički sud</t>
  </si>
  <si>
    <t>A107004</t>
  </si>
  <si>
    <t>Rashodi protokola</t>
  </si>
  <si>
    <t>OŠ</t>
  </si>
  <si>
    <t>SŠ</t>
  </si>
  <si>
    <t>Zdravstvo</t>
  </si>
  <si>
    <t>Dom za starije</t>
  </si>
  <si>
    <t>JURA</t>
  </si>
  <si>
    <t>Aktivnosti iz dj.Skupštine</t>
  </si>
  <si>
    <t xml:space="preserve">Ostali programi ž.skupštine </t>
  </si>
  <si>
    <t>Redovna akt.izvršnog tijela</t>
  </si>
  <si>
    <t>Uprav. zajedn.rashodima</t>
  </si>
  <si>
    <t>Žup. nag. najboljem učeniku</t>
  </si>
  <si>
    <t>OŠ i SŠ</t>
  </si>
  <si>
    <t>GARA-poljoprivredni krediti</t>
  </si>
  <si>
    <t xml:space="preserve">Pokazatelji uspješnosti </t>
  </si>
  <si>
    <t>Zdravstvena kontrola vode i hrane</t>
  </si>
  <si>
    <t>Monitoring vode za ljudsku potrošnju</t>
  </si>
  <si>
    <t>A116001</t>
  </si>
  <si>
    <t>T114032</t>
  </si>
  <si>
    <t>Zajedno ka održivom socijalnom dijalogu - ZAKOS</t>
  </si>
  <si>
    <t>Uređenje županijske palače</t>
  </si>
  <si>
    <t>T136004</t>
  </si>
  <si>
    <t>Nabava opreme za upravne odjele…</t>
  </si>
  <si>
    <t>A116002</t>
  </si>
  <si>
    <t>Potpore liječnicima</t>
  </si>
  <si>
    <t>T114035</t>
  </si>
  <si>
    <t>Produženi boravak-Romi</t>
  </si>
  <si>
    <t>A121004</t>
  </si>
  <si>
    <t>Integracija Roma</t>
  </si>
  <si>
    <t>Izgradnja i održavanje školskih objekata</t>
  </si>
  <si>
    <t>A121006</t>
  </si>
  <si>
    <t>Centri izvrsnosti</t>
  </si>
  <si>
    <t>A121007</t>
  </si>
  <si>
    <t>Međunarodna matura</t>
  </si>
  <si>
    <t>A121022</t>
  </si>
  <si>
    <t>Glezbene svečanosti</t>
  </si>
  <si>
    <t>A129013</t>
  </si>
  <si>
    <t>Posebno dežurstvo</t>
  </si>
  <si>
    <t>K129004</t>
  </si>
  <si>
    <t>Izgradnja spojnog objekta - OBV Novi Marof</t>
  </si>
  <si>
    <t>A107007</t>
  </si>
  <si>
    <t xml:space="preserve">Izrada prostorno planskih podloga i održavanje baze podataka </t>
  </si>
  <si>
    <t>A107008</t>
  </si>
  <si>
    <t xml:space="preserve">Legalizacija </t>
  </si>
  <si>
    <t>T108003</t>
  </si>
  <si>
    <t>Gospodarenje otpadom</t>
  </si>
  <si>
    <t>A137001</t>
  </si>
  <si>
    <t>Stručno i adm. Osoblje-ZAVOD</t>
  </si>
  <si>
    <t>JUZUZDP</t>
  </si>
  <si>
    <t>T114037</t>
  </si>
  <si>
    <t>SoKroG</t>
  </si>
  <si>
    <t>Varaždinski husari</t>
  </si>
  <si>
    <t>Programi/aktivnosti/projekti koji nisu u PRP-u:</t>
  </si>
  <si>
    <t>A102011</t>
  </si>
  <si>
    <t>Zona Sjever d.o.o.</t>
  </si>
  <si>
    <t>T114039</t>
  </si>
  <si>
    <t>Suradnja za razvoj</t>
  </si>
  <si>
    <t>A113501</t>
  </si>
  <si>
    <t>Rashodi za provođenje redovne djelatnosti</t>
  </si>
  <si>
    <t>A128008</t>
  </si>
  <si>
    <t>Monitoring komaraca</t>
  </si>
  <si>
    <t>T114040</t>
  </si>
  <si>
    <t>RESPONSe</t>
  </si>
  <si>
    <t>A116003</t>
  </si>
  <si>
    <t>K116001</t>
  </si>
  <si>
    <t>Program razvoja cikloturizma na kontinentu</t>
  </si>
  <si>
    <t>A129014</t>
  </si>
  <si>
    <t>Specijalizacije doktora medicine</t>
  </si>
  <si>
    <t>K129005</t>
  </si>
  <si>
    <t>Dječji vrtić</t>
  </si>
  <si>
    <t>K114004</t>
  </si>
  <si>
    <t>Dnevni boravak za starije</t>
  </si>
  <si>
    <t>T114025</t>
  </si>
  <si>
    <t>Projekt DRAVA LIFE</t>
  </si>
  <si>
    <t>A109012</t>
  </si>
  <si>
    <t>T121001</t>
  </si>
  <si>
    <t>Školski medni dan</t>
  </si>
  <si>
    <t xml:space="preserve">Ciljane vrijednosti 2021. </t>
  </si>
  <si>
    <t>Plan navodnjavanje</t>
  </si>
  <si>
    <t>A102012</t>
  </si>
  <si>
    <t>Pokloni za novorođenčad</t>
  </si>
  <si>
    <t>A102013</t>
  </si>
  <si>
    <t>Spomenici - Antifašistima</t>
  </si>
  <si>
    <t>K102001 Glazbena škola</t>
  </si>
  <si>
    <t>K107003</t>
  </si>
  <si>
    <t>Nekretnina- Varteksova ulica</t>
  </si>
  <si>
    <t>K122002</t>
  </si>
  <si>
    <t>Dogradnja i opremanje OŠ Martijanec</t>
  </si>
  <si>
    <t>K129006</t>
  </si>
  <si>
    <t>Respiracijski centar Klenovnik</t>
  </si>
  <si>
    <t>K107004</t>
  </si>
  <si>
    <t>Rasvjeta oplošja zgrade Vodotornja</t>
  </si>
  <si>
    <t>Javna uprava - gospodarstvo</t>
  </si>
  <si>
    <t>T114041</t>
  </si>
  <si>
    <t>Amazing AOE</t>
  </si>
  <si>
    <t>Program razvoja javne turističke infrastrukture</t>
  </si>
  <si>
    <t>Razdjel 019</t>
  </si>
  <si>
    <t>A1070001 i A107006tj a107010 gospodarstvo</t>
  </si>
  <si>
    <t>Razdjel 021</t>
  </si>
  <si>
    <t>3.1.2. Modernizacija i izgradnja komunalne infrastr.</t>
  </si>
  <si>
    <t>T116007</t>
  </si>
  <si>
    <t>Pomoć obrtništvu COVID</t>
  </si>
  <si>
    <t>SKRB ZA HRV. BRANITELJE</t>
  </si>
  <si>
    <t>K107005</t>
  </si>
  <si>
    <t>Uređenje zgrade Vodotornja</t>
  </si>
  <si>
    <t>T116008</t>
  </si>
  <si>
    <t>AZRA</t>
  </si>
  <si>
    <t>Ostali Zajednički rashodi</t>
  </si>
  <si>
    <t>A107010</t>
  </si>
  <si>
    <t>Projekt Riverside</t>
  </si>
  <si>
    <t>T114042</t>
  </si>
  <si>
    <t>T114043</t>
  </si>
  <si>
    <t>Projekt LifelineMDD</t>
  </si>
  <si>
    <t>Ostvarenje
2019.</t>
  </si>
  <si>
    <t xml:space="preserve">Plan 
2020. </t>
  </si>
  <si>
    <t>Plan 
2021.</t>
  </si>
  <si>
    <t>K107503</t>
  </si>
  <si>
    <t>Atrij Županijske palače</t>
  </si>
  <si>
    <t>K122003</t>
  </si>
  <si>
    <t>K122004</t>
  </si>
  <si>
    <t>RCK u zdravstvu</t>
  </si>
  <si>
    <t>RCK u poljoprivredi</t>
  </si>
  <si>
    <t>K114008</t>
  </si>
  <si>
    <t>Uređenje podruma županijske palače</t>
  </si>
  <si>
    <t>T116602</t>
  </si>
  <si>
    <t>Sustav za rano upozorenje</t>
  </si>
  <si>
    <t>UPRAVLJANJE IMOVINOM</t>
  </si>
  <si>
    <t>T107501</t>
  </si>
  <si>
    <t>K129007</t>
  </si>
  <si>
    <t>Jedinica za liječenje moždanog udara u OBV-u</t>
  </si>
  <si>
    <t>Prezentacijski centri Gomila i Gaveznica</t>
  </si>
  <si>
    <t xml:space="preserve">Broj odobrenih poduzetničkih kredita </t>
  </si>
  <si>
    <t>Broj projekata</t>
  </si>
  <si>
    <t>Broj razmjenjenih kandidata Eurodyssee programa</t>
  </si>
  <si>
    <t>Financiranje obrane od tuče sukladno zakonu</t>
  </si>
  <si>
    <t>Broj lovačkih udruga</t>
  </si>
  <si>
    <t>Broj poljoprivrednih kredita</t>
  </si>
  <si>
    <t>Broj sudionika organiziranih seminara i radionica o mogućnostima i i prednostima bavljenja ekološkom proizvodnjom</t>
  </si>
  <si>
    <t>Povećanje broja pčelinjih zajednica</t>
  </si>
  <si>
    <t>Zagorski puran</t>
  </si>
  <si>
    <t>Kokoš Hrvatica</t>
  </si>
  <si>
    <t>Održivač sorte Varaždinsko zelje</t>
  </si>
  <si>
    <t>Broj OPG-a</t>
  </si>
  <si>
    <t>Broj kulturnih i obrazovnih sadržaja</t>
  </si>
  <si>
    <t>Broj asistenata u OŠ</t>
  </si>
  <si>
    <t>Broj asistenata u SŠ</t>
  </si>
  <si>
    <t>Broj učenika</t>
  </si>
  <si>
    <t>Broj stipendiranih učenika i studenata</t>
  </si>
  <si>
    <t>Broj učenika SŠ obuhvaćenih sufinanciranim prijevozom</t>
  </si>
  <si>
    <t>broj realiziranih programa</t>
  </si>
  <si>
    <t>broj financiranih programa</t>
  </si>
  <si>
    <t>Broj sudionika županijskih natjecanja</t>
  </si>
  <si>
    <t>Broj polaznika centara izvrsnosti</t>
  </si>
  <si>
    <t>Broj učenika romske nacionalnosti integriranih u redovnu nastavu</t>
  </si>
  <si>
    <t>broj konferencija</t>
  </si>
  <si>
    <t>broj programa</t>
  </si>
  <si>
    <t>Broj škola sa sufinanciranom školskom prehranom</t>
  </si>
  <si>
    <t>Broj škola uključenih u program</t>
  </si>
  <si>
    <t>broj promoviranih ETP u Hrvatskoj</t>
  </si>
  <si>
    <t>Broj škola sa postignutim uvjetima državnog pedagoškog standarda</t>
  </si>
  <si>
    <t>Izrađena projektna dokumentacija za izgradnju školskih prostora</t>
  </si>
  <si>
    <t>Izgrađeni i nadograđeni školski prostori</t>
  </si>
  <si>
    <t>Nabavljena školska oprema</t>
  </si>
  <si>
    <t>Osiguranje uvjeta za prelazak škole u jednu smjenu</t>
  </si>
  <si>
    <t>broj učenika</t>
  </si>
  <si>
    <t>broj sektora</t>
  </si>
  <si>
    <t>postotak nove opreme</t>
  </si>
  <si>
    <t>Broj održanih prezentacija</t>
  </si>
  <si>
    <t>Smanjenje broja upućivanja osiguranika u bolnice i povećanje broja novih zdravstvenih usluga</t>
  </si>
  <si>
    <t>Broj provedenih programa kontrole vode i hrane</t>
  </si>
  <si>
    <t>Broj provedenih mrtvozorenja</t>
  </si>
  <si>
    <t>Broj sjednica Povjerenstva</t>
  </si>
  <si>
    <t>Broj sjednica Savjeta</t>
  </si>
  <si>
    <t>Broj monitoringa vode</t>
  </si>
  <si>
    <t>Broj postavljenih lovki za monitoring komaraca</t>
  </si>
  <si>
    <t>Broj dežurstava tijekom godine</t>
  </si>
  <si>
    <t>Broj evidentiranih osoba-konzumenata u ZZJZ</t>
  </si>
  <si>
    <t>Broj sektorskih ambulanta čiji se rad sufinancira</t>
  </si>
  <si>
    <t>Broj objava podataka o koncentraciji peludi u zraku</t>
  </si>
  <si>
    <t>Postotak realizacije planirane nabave opreme i dodatnih ulaganja u zdravstvene objekte</t>
  </si>
  <si>
    <t>Provođenje preventivnih programa u okviru utvrđenih prioritetnih područja za zaštitu zdravlja građana</t>
  </si>
  <si>
    <t>Postotak realizacija planiranih usluga i nabava u djelatnosti palijative</t>
  </si>
  <si>
    <t>Realizacija radova na provedbi projekta respiracijskog centra Klenovnik</t>
  </si>
  <si>
    <t>Izrada projektno-tehničke dokumentacije centralnog operacijskog bloka OBV-a</t>
  </si>
  <si>
    <t>Postotak realizacije svih investicija i usluga održavanja planiranih popisom prioriteta</t>
  </si>
  <si>
    <t>Financiranje Društva Crvenog križa Varaždinske županije</t>
  </si>
  <si>
    <t>Provođenje mjera iz Socijalnog plana   (prioriteti)</t>
  </si>
  <si>
    <t>Dom za žrtve obiteljskog  nasilja – smještajni kapacitet</t>
  </si>
  <si>
    <t>Izvaninstitucionalna skrb osobama treće životne dobi-broj korisnika</t>
  </si>
  <si>
    <t>Broj udruga kojima se financiraju programi</t>
  </si>
  <si>
    <t>Broj obitelji/samaca koji su ostvarili jednokratnu novčanu pomoć, a nalaze se u socijalno-zaštitnoj potrebi</t>
  </si>
  <si>
    <t>Pružatelji usluga za teže zapošljive osobe</t>
  </si>
  <si>
    <t>Broj korisnika ZMN koji se griju na drva</t>
  </si>
  <si>
    <t>Broj  radnika u CZSS</t>
  </si>
  <si>
    <t>Osiguranje sredstava u visini razlike između ukupnih rashoda i prihoda Doma</t>
  </si>
  <si>
    <t>% realizacije provedbe Odluka</t>
  </si>
  <si>
    <t>Broj jahača</t>
  </si>
  <si>
    <t>Broj ekipa na županijskim sportskim natjecanjima</t>
  </si>
  <si>
    <t>Broj klubova čiji rad se suf. preko Saveza sportova Varaždinske županije</t>
  </si>
  <si>
    <t>Broj programa</t>
  </si>
  <si>
    <t>Broj KUD-ova u Vž Županiji</t>
  </si>
  <si>
    <t>Broj udruga</t>
  </si>
  <si>
    <t>Mjesečni broj klikova po rubrikama</t>
  </si>
  <si>
    <t>Broj računala/broj službenika&gt;=1</t>
  </si>
  <si>
    <t xml:space="preserve">Broj zaposlenih  </t>
  </si>
  <si>
    <t>Dezinsekcija, Dezinfekcija i Deratizacija</t>
  </si>
  <si>
    <t>Sufinancirana dokumentacija</t>
  </si>
  <si>
    <t>Održana radionica</t>
  </si>
  <si>
    <t>Redovne aktivnosti VZVZ</t>
  </si>
  <si>
    <t>Realizacija vježbi pripadnika specijalističkih postrojbi civilne zaštite VŽŽ/vježbe/dokumenti</t>
  </si>
  <si>
    <t>Članarina u Platformi hrvatskih županija i gradova za smanjenjem rizika od katastrofa</t>
  </si>
  <si>
    <t>Dokumentacija</t>
  </si>
  <si>
    <t>Oprema</t>
  </si>
  <si>
    <t>Broj udomljenih životinja</t>
  </si>
  <si>
    <t>Broj provedenih postupaka PUO</t>
  </si>
  <si>
    <t>Broj udruga kojima se financiraju programi od interesa za Županiju</t>
  </si>
  <si>
    <t>% uštede na energiji u školskim objektima koji su u Projektu energetske obnove</t>
  </si>
  <si>
    <t>Broj ustanova u zdravstvu i soc. skrbi obuhvaćenih energetskom obnovom</t>
  </si>
  <si>
    <t>Utrošak energenta/ušteda                                                               (el.energija)  postotak (%) u odnosu na razdoblje prije provedbe projekta</t>
  </si>
  <si>
    <t>Utrošak energenta / ušteda                                                  (plin)  postotak (%)u odnosu na razdoblje prije provedbe projekta</t>
  </si>
  <si>
    <t>% sufinanciranja praćenja mjera zaštite okoliša zatvorenog odlagališta otpada</t>
  </si>
  <si>
    <t>Projekti Erasmus+ - STAIRS</t>
  </si>
  <si>
    <t>T116601</t>
  </si>
  <si>
    <t>A102014</t>
  </si>
  <si>
    <t>Popis stanovništva</t>
  </si>
  <si>
    <t>K107501</t>
  </si>
  <si>
    <t>Projekt RESPONSe</t>
  </si>
  <si>
    <t>A121023</t>
  </si>
  <si>
    <t>Građanski odgoj</t>
  </si>
  <si>
    <t>A132001</t>
  </si>
  <si>
    <t>Redovna djelatnost ustnaova u zdravstvu</t>
  </si>
  <si>
    <t>A109014</t>
  </si>
  <si>
    <t>Rashodi za provođenje programa javen ustanove</t>
  </si>
  <si>
    <t>T114029</t>
  </si>
  <si>
    <t>Poučna staza Drava</t>
  </si>
  <si>
    <t>Razdjel 020</t>
  </si>
  <si>
    <t>Responsible Green Destination Amazon of Europe - Amazing AOE</t>
  </si>
  <si>
    <t>&lt;1%</t>
  </si>
  <si>
    <t>Postotak realizacije planiranih radova i nabave opreme</t>
  </si>
  <si>
    <t>Učeničko poduzetništvo koje se ne vidi jer je samo u izvršenju 2019. godine</t>
  </si>
  <si>
    <t>160/150=1.06%</t>
  </si>
  <si>
    <t>Broj prijava</t>
  </si>
  <si>
    <t xml:space="preserve">Izvedeni projekt </t>
  </si>
  <si>
    <t>Broj programa koji se sufinaciraju</t>
  </si>
  <si>
    <t>broj polaznika</t>
  </si>
  <si>
    <t>Izgradnja i ulaganje u objekte srednjih i osnovnih škola</t>
  </si>
  <si>
    <t>Plan razvojnih programa Varaždinske županije za 2021. mijenja se kako je navedeno u donjoj tablici.</t>
  </si>
  <si>
    <t>Promjena
+/-</t>
  </si>
  <si>
    <t>Novi plan
2021.</t>
  </si>
  <si>
    <t>II. izmjene i dopune Plana razvojnih programa Varaždinske županije za razdoblje 2021.-2023. godine</t>
  </si>
  <si>
    <t>K121001</t>
  </si>
  <si>
    <t>Međ.projekti iz EU fondova-gosp</t>
  </si>
  <si>
    <t>Podizanje kvalitete turističkih usluga i povećanje smještajnih kapaciteta</t>
  </si>
  <si>
    <t>Erasmus-Stride for Stride</t>
  </si>
  <si>
    <t>T114048</t>
  </si>
  <si>
    <t>A121024</t>
  </si>
  <si>
    <t>Rashodi za provođenje programa JU -prosvj</t>
  </si>
  <si>
    <t>K114009</t>
  </si>
  <si>
    <t>Rekonstrukcija i opremanje zgrade dnevnog boravka za starije N Marof</t>
  </si>
  <si>
    <t xml:space="preserve">Nove ciljane vrijednosti 2021. </t>
  </si>
  <si>
    <t>160/150=1,06%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</si>
</sst>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name val="Tahoma"/>
      <family val="2"/>
      <charset val="238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9"/>
      <color theme="4" tint="0.7999816888943144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6"/>
      <color rgb="FF7030A0"/>
      <name val="Calibri"/>
      <family val="2"/>
      <scheme val="minor"/>
    </font>
    <font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double">
        <color theme="3"/>
      </bottom>
      <diagonal/>
    </border>
    <border>
      <left style="medium">
        <color theme="3"/>
      </left>
      <right style="thin">
        <color theme="3"/>
      </right>
      <top style="double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 style="thin">
        <color theme="3"/>
      </right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 style="thin">
        <color theme="3"/>
      </right>
      <top/>
      <bottom style="thick">
        <color theme="3"/>
      </bottom>
      <diagonal/>
    </border>
    <border>
      <left style="medium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/>
      <diagonal/>
    </border>
    <border>
      <left/>
      <right style="thin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/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/>
      <diagonal/>
    </border>
    <border>
      <left style="thin">
        <color theme="3"/>
      </left>
      <right/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thick">
        <color theme="3"/>
      </top>
      <bottom/>
      <diagonal/>
    </border>
    <border>
      <left style="medium">
        <color theme="3"/>
      </left>
      <right/>
      <top style="thick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thin">
        <color rgb="FF002060"/>
      </left>
      <right style="thin">
        <color rgb="FF002060"/>
      </right>
      <top style="thick">
        <color theme="3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double">
        <color theme="3"/>
      </bottom>
      <diagonal/>
    </border>
    <border>
      <left/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theme="3"/>
      </bottom>
      <diagonal/>
    </border>
    <border>
      <left style="thin">
        <color rgb="FF002060"/>
      </left>
      <right style="thin">
        <color rgb="FF002060"/>
      </right>
      <top style="thin">
        <color theme="3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</borders>
  <cellStyleXfs count="5">
    <xf numFmtId="0" fontId="0" fillId="0" borderId="0"/>
    <xf numFmtId="0" fontId="10" fillId="0" borderId="0"/>
    <xf numFmtId="0" fontId="18" fillId="0" borderId="0"/>
    <xf numFmtId="0" fontId="2" fillId="0" borderId="0"/>
    <xf numFmtId="0" fontId="1" fillId="0" borderId="0"/>
  </cellStyleXfs>
  <cellXfs count="879">
    <xf numFmtId="0" fontId="0" fillId="0" borderId="0" xfId="0"/>
    <xf numFmtId="3" fontId="3" fillId="0" borderId="1" xfId="0" applyNumberFormat="1" applyFont="1" applyBorder="1" applyAlignment="1" applyProtection="1">
      <alignment vertical="center" wrapText="1"/>
    </xf>
    <xf numFmtId="3" fontId="3" fillId="0" borderId="4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3" fontId="13" fillId="0" borderId="5" xfId="0" applyNumberFormat="1" applyFont="1" applyBorder="1" applyAlignment="1" applyProtection="1">
      <alignment vertical="center" wrapText="1"/>
    </xf>
    <xf numFmtId="3" fontId="13" fillId="0" borderId="1" xfId="0" applyNumberFormat="1" applyFont="1" applyBorder="1" applyAlignment="1" applyProtection="1">
      <alignment vertical="center" wrapText="1"/>
    </xf>
    <xf numFmtId="0" fontId="0" fillId="5" borderId="0" xfId="0" applyFill="1" applyProtection="1"/>
    <xf numFmtId="0" fontId="0" fillId="0" borderId="0" xfId="0" applyProtection="1"/>
    <xf numFmtId="0" fontId="0" fillId="4" borderId="0" xfId="0" applyFill="1" applyProtection="1"/>
    <xf numFmtId="0" fontId="6" fillId="4" borderId="0" xfId="0" applyFont="1" applyFill="1" applyProtection="1"/>
    <xf numFmtId="0" fontId="0" fillId="4" borderId="0" xfId="0" applyFill="1" applyAlignment="1" applyProtection="1">
      <alignment horizontal="left"/>
    </xf>
    <xf numFmtId="0" fontId="0" fillId="4" borderId="0" xfId="0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12" fillId="5" borderId="0" xfId="0" applyFont="1" applyFill="1" applyProtection="1"/>
    <xf numFmtId="0" fontId="12" fillId="0" borderId="0" xfId="0" applyFont="1" applyProtection="1"/>
    <xf numFmtId="0" fontId="3" fillId="0" borderId="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5" fontId="3" fillId="0" borderId="1" xfId="0" applyNumberFormat="1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164" fontId="3" fillId="0" borderId="13" xfId="0" applyNumberFormat="1" applyFont="1" applyBorder="1" applyAlignment="1" applyProtection="1">
      <alignment vertical="center" wrapText="1"/>
    </xf>
    <xf numFmtId="165" fontId="3" fillId="0" borderId="13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164" fontId="3" fillId="0" borderId="4" xfId="0" applyNumberFormat="1" applyFont="1" applyBorder="1" applyAlignment="1" applyProtection="1">
      <alignment vertical="center" wrapText="1"/>
    </xf>
    <xf numFmtId="165" fontId="3" fillId="0" borderId="4" xfId="0" applyNumberFormat="1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164" fontId="13" fillId="0" borderId="10" xfId="0" applyNumberFormat="1" applyFont="1" applyBorder="1" applyAlignment="1" applyProtection="1">
      <alignment vertical="center" wrapText="1"/>
    </xf>
    <xf numFmtId="165" fontId="13" fillId="0" borderId="10" xfId="0" applyNumberFormat="1" applyFont="1" applyBorder="1" applyAlignment="1" applyProtection="1">
      <alignment vertical="center" wrapText="1"/>
    </xf>
    <xf numFmtId="164" fontId="13" fillId="0" borderId="5" xfId="0" applyNumberFormat="1" applyFont="1" applyBorder="1" applyAlignment="1" applyProtection="1">
      <alignment vertical="center" wrapText="1"/>
    </xf>
    <xf numFmtId="165" fontId="13" fillId="0" borderId="5" xfId="0" applyNumberFormat="1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3" fillId="0" borderId="3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9" fillId="0" borderId="6" xfId="0" applyFont="1" applyFill="1" applyBorder="1" applyAlignment="1" applyProtection="1">
      <alignment horizontal="left" vertical="center" wrapText="1"/>
    </xf>
    <xf numFmtId="3" fontId="3" fillId="0" borderId="5" xfId="0" applyNumberFormat="1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vertical="center" wrapText="1"/>
    </xf>
    <xf numFmtId="165" fontId="8" fillId="0" borderId="1" xfId="0" applyNumberFormat="1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vertical="center" wrapText="1"/>
    </xf>
    <xf numFmtId="3" fontId="8" fillId="0" borderId="1" xfId="0" applyNumberFormat="1" applyFont="1" applyBorder="1" applyAlignment="1" applyProtection="1">
      <alignment vertical="center" wrapText="1"/>
    </xf>
    <xf numFmtId="3" fontId="13" fillId="0" borderId="5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165" fontId="21" fillId="4" borderId="0" xfId="0" applyNumberFormat="1" applyFont="1" applyFill="1" applyAlignment="1" applyProtection="1">
      <alignment horizontal="center"/>
    </xf>
    <xf numFmtId="165" fontId="21" fillId="0" borderId="0" xfId="0" applyNumberFormat="1" applyFont="1" applyAlignment="1" applyProtection="1">
      <alignment horizontal="center"/>
    </xf>
    <xf numFmtId="0" fontId="4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22" fillId="3" borderId="19" xfId="0" applyNumberFormat="1" applyFont="1" applyFill="1" applyBorder="1" applyAlignment="1" applyProtection="1">
      <alignment vertical="center"/>
    </xf>
    <xf numFmtId="0" fontId="22" fillId="3" borderId="19" xfId="0" applyFont="1" applyFill="1" applyBorder="1" applyAlignment="1" applyProtection="1">
      <alignment vertical="center" wrapText="1"/>
    </xf>
    <xf numFmtId="0" fontId="22" fillId="5" borderId="0" xfId="0" applyFont="1" applyFill="1" applyAlignment="1" applyProtection="1">
      <alignment vertical="center"/>
    </xf>
    <xf numFmtId="0" fontId="22" fillId="0" borderId="0" xfId="0" applyFont="1" applyAlignment="1" applyProtection="1">
      <alignment vertical="center"/>
    </xf>
    <xf numFmtId="165" fontId="22" fillId="3" borderId="19" xfId="0" applyNumberFormat="1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4" borderId="0" xfId="0" applyFont="1" applyFill="1" applyAlignment="1" applyProtection="1">
      <alignment textRotation="90"/>
    </xf>
    <xf numFmtId="0" fontId="24" fillId="0" borderId="0" xfId="0" applyFont="1" applyAlignment="1" applyProtection="1">
      <alignment textRotation="90"/>
    </xf>
    <xf numFmtId="164" fontId="25" fillId="3" borderId="19" xfId="0" applyNumberFormat="1" applyFont="1" applyFill="1" applyBorder="1" applyAlignment="1" applyProtection="1">
      <alignment vertical="center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vertical="center" wrapText="1"/>
    </xf>
    <xf numFmtId="3" fontId="11" fillId="0" borderId="24" xfId="0" applyNumberFormat="1" applyFont="1" applyBorder="1" applyAlignment="1" applyProtection="1">
      <alignment vertical="center" wrapText="1"/>
    </xf>
    <xf numFmtId="164" fontId="11" fillId="0" borderId="24" xfId="0" applyNumberFormat="1" applyFont="1" applyBorder="1" applyAlignment="1" applyProtection="1">
      <alignment vertical="center" wrapText="1"/>
    </xf>
    <xf numFmtId="165" fontId="11" fillId="0" borderId="24" xfId="0" applyNumberFormat="1" applyFont="1" applyBorder="1" applyAlignment="1" applyProtection="1">
      <alignment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24" fillId="0" borderId="0" xfId="0" applyFont="1" applyFill="1" applyAlignment="1" applyProtection="1">
      <alignment textRotation="9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165" fontId="21" fillId="0" borderId="0" xfId="0" applyNumberFormat="1" applyFont="1" applyFill="1" applyAlignment="1" applyProtection="1">
      <alignment horizontal="center"/>
    </xf>
    <xf numFmtId="0" fontId="28" fillId="5" borderId="0" xfId="0" applyFont="1" applyFill="1" applyProtection="1"/>
    <xf numFmtId="0" fontId="28" fillId="0" borderId="0" xfId="0" applyFont="1" applyProtection="1"/>
    <xf numFmtId="0" fontId="3" fillId="6" borderId="30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165" fontId="22" fillId="3" borderId="35" xfId="0" applyNumberFormat="1" applyFont="1" applyFill="1" applyBorder="1" applyAlignment="1" applyProtection="1">
      <alignment horizontal="center" vertical="center"/>
    </xf>
    <xf numFmtId="0" fontId="3" fillId="6" borderId="41" xfId="0" applyFont="1" applyFill="1" applyBorder="1" applyAlignment="1" applyProtection="1">
      <alignment horizontal="center" vertical="center" wrapText="1"/>
    </xf>
    <xf numFmtId="0" fontId="15" fillId="6" borderId="42" xfId="0" applyFont="1" applyFill="1" applyBorder="1" applyAlignment="1" applyProtection="1">
      <alignment horizontal="center" vertical="center" wrapText="1"/>
    </xf>
    <xf numFmtId="0" fontId="15" fillId="6" borderId="44" xfId="0" applyFont="1" applyFill="1" applyBorder="1" applyAlignment="1" applyProtection="1">
      <alignment horizontal="center" vertical="center" wrapText="1"/>
    </xf>
    <xf numFmtId="0" fontId="21" fillId="6" borderId="45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5" fillId="0" borderId="13" xfId="0" applyNumberFormat="1" applyFont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23" fillId="8" borderId="48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8" xfId="0" applyNumberFormat="1" applyBorder="1" applyAlignment="1">
      <alignment vertical="center"/>
    </xf>
    <xf numFmtId="0" fontId="29" fillId="6" borderId="48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29" fillId="6" borderId="49" xfId="0" applyFont="1" applyFill="1" applyBorder="1" applyAlignment="1">
      <alignment vertical="center"/>
    </xf>
    <xf numFmtId="0" fontId="29" fillId="6" borderId="51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vertical="center"/>
    </xf>
    <xf numFmtId="0" fontId="23" fillId="8" borderId="49" xfId="0" applyNumberFormat="1" applyFont="1" applyFill="1" applyBorder="1" applyAlignment="1">
      <alignment vertical="center"/>
    </xf>
    <xf numFmtId="0" fontId="23" fillId="8" borderId="51" xfId="0" applyFont="1" applyFill="1" applyBorder="1" applyAlignment="1">
      <alignment vertical="center"/>
    </xf>
    <xf numFmtId="0" fontId="29" fillId="6" borderId="51" xfId="0" applyNumberFormat="1" applyFont="1" applyFill="1" applyBorder="1" applyAlignment="1">
      <alignment vertical="center"/>
    </xf>
    <xf numFmtId="0" fontId="23" fillId="8" borderId="49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3" fillId="0" borderId="26" xfId="1" applyFont="1" applyFill="1" applyBorder="1" applyAlignment="1" applyProtection="1">
      <alignment horizontal="left" vertical="center" wrapText="1"/>
    </xf>
    <xf numFmtId="0" fontId="3" fillId="0" borderId="16" xfId="1" applyFont="1" applyFill="1" applyBorder="1" applyAlignment="1" applyProtection="1">
      <alignment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vertical="center" wrapText="1"/>
    </xf>
    <xf numFmtId="165" fontId="3" fillId="0" borderId="13" xfId="0" applyNumberFormat="1" applyFont="1" applyFill="1" applyBorder="1" applyAlignment="1" applyProtection="1">
      <alignment vertical="center" wrapText="1"/>
    </xf>
    <xf numFmtId="164" fontId="3" fillId="0" borderId="20" xfId="0" applyNumberFormat="1" applyFont="1" applyBorder="1" applyAlignment="1" applyProtection="1">
      <alignment vertical="center" wrapText="1"/>
    </xf>
    <xf numFmtId="165" fontId="3" fillId="0" borderId="20" xfId="0" applyNumberFormat="1" applyFont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164" fontId="13" fillId="0" borderId="5" xfId="0" applyNumberFormat="1" applyFont="1" applyFill="1" applyBorder="1" applyAlignment="1" applyProtection="1">
      <alignment vertical="center" wrapText="1"/>
    </xf>
    <xf numFmtId="165" fontId="13" fillId="0" borderId="5" xfId="0" applyNumberFormat="1" applyFont="1" applyFill="1" applyBorder="1" applyAlignment="1" applyProtection="1">
      <alignment vertical="center" wrapText="1"/>
    </xf>
    <xf numFmtId="3" fontId="5" fillId="0" borderId="13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vertical="center" wrapText="1"/>
    </xf>
    <xf numFmtId="3" fontId="11" fillId="0" borderId="5" xfId="0" applyNumberFormat="1" applyFont="1" applyBorder="1" applyAlignment="1" applyProtection="1">
      <alignment vertical="center" wrapText="1"/>
    </xf>
    <xf numFmtId="164" fontId="11" fillId="0" borderId="5" xfId="0" applyNumberFormat="1" applyFont="1" applyBorder="1" applyAlignment="1" applyProtection="1">
      <alignment vertical="center" wrapText="1"/>
    </xf>
    <xf numFmtId="165" fontId="11" fillId="0" borderId="5" xfId="0" applyNumberFormat="1" applyFont="1" applyBorder="1" applyAlignment="1" applyProtection="1">
      <alignment vertical="center" wrapText="1"/>
    </xf>
    <xf numFmtId="0" fontId="3" fillId="0" borderId="54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vertical="center" wrapText="1"/>
    </xf>
    <xf numFmtId="3" fontId="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vertical="center" wrapText="1"/>
    </xf>
    <xf numFmtId="165" fontId="3" fillId="0" borderId="55" xfId="0" applyNumberFormat="1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left" vertical="center" wrapText="1"/>
    </xf>
    <xf numFmtId="0" fontId="3" fillId="0" borderId="41" xfId="0" applyFont="1" applyFill="1" applyBorder="1" applyAlignment="1" applyProtection="1">
      <alignment vertical="center" wrapText="1"/>
    </xf>
    <xf numFmtId="3" fontId="5" fillId="0" borderId="41" xfId="0" applyNumberFormat="1" applyFont="1" applyFill="1" applyBorder="1" applyAlignment="1" applyProtection="1">
      <alignment vertical="center" wrapText="1"/>
    </xf>
    <xf numFmtId="164" fontId="3" fillId="0" borderId="41" xfId="0" applyNumberFormat="1" applyFont="1" applyBorder="1" applyAlignment="1" applyProtection="1">
      <alignment vertical="center" wrapText="1"/>
    </xf>
    <xf numFmtId="165" fontId="3" fillId="0" borderId="41" xfId="0" applyNumberFormat="1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vertical="center" wrapText="1"/>
    </xf>
    <xf numFmtId="3" fontId="13" fillId="0" borderId="24" xfId="0" applyNumberFormat="1" applyFont="1" applyBorder="1" applyAlignment="1" applyProtection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</xf>
    <xf numFmtId="165" fontId="13" fillId="0" borderId="24" xfId="0" applyNumberFormat="1" applyFont="1" applyBorder="1" applyAlignment="1" applyProtection="1">
      <alignment vertical="center" wrapText="1"/>
    </xf>
    <xf numFmtId="3" fontId="13" fillId="0" borderId="24" xfId="0" applyNumberFormat="1" applyFont="1" applyFill="1" applyBorder="1" applyAlignment="1" applyProtection="1">
      <alignment vertical="center" wrapText="1"/>
    </xf>
    <xf numFmtId="3" fontId="3" fillId="0" borderId="41" xfId="0" applyNumberFormat="1" applyFont="1" applyBorder="1" applyAlignment="1" applyProtection="1">
      <alignment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54" xfId="0" applyFont="1" applyFill="1" applyBorder="1" applyAlignment="1" applyProtection="1">
      <alignment horizontal="left" vertical="center" wrapText="1"/>
    </xf>
    <xf numFmtId="0" fontId="3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vertical="center" wrapText="1"/>
    </xf>
    <xf numFmtId="3" fontId="7" fillId="0" borderId="55" xfId="0" applyNumberFormat="1" applyFont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vertical="center" textRotation="90" wrapText="1"/>
    </xf>
    <xf numFmtId="0" fontId="31" fillId="0" borderId="9" xfId="0" applyFont="1" applyFill="1" applyBorder="1" applyAlignment="1" applyProtection="1">
      <alignment horizontal="center" vertical="center" textRotation="90" wrapText="1"/>
    </xf>
    <xf numFmtId="0" fontId="31" fillId="0" borderId="53" xfId="0" applyFont="1" applyFill="1" applyBorder="1" applyAlignment="1" applyProtection="1">
      <alignment horizontal="center" vertical="center" textRotation="90" wrapText="1"/>
    </xf>
    <xf numFmtId="0" fontId="31" fillId="0" borderId="12" xfId="0" applyFont="1" applyFill="1" applyBorder="1" applyAlignment="1" applyProtection="1">
      <alignment horizontal="center" vertical="center" textRotation="90" wrapText="1"/>
    </xf>
    <xf numFmtId="0" fontId="31" fillId="0" borderId="29" xfId="0" applyFont="1" applyFill="1" applyBorder="1" applyAlignment="1" applyProtection="1">
      <alignment horizontal="center" vertical="center" textRotation="90" wrapText="1"/>
    </xf>
    <xf numFmtId="0" fontId="31" fillId="0" borderId="2" xfId="0" applyFont="1" applyFill="1" applyBorder="1" applyAlignment="1" applyProtection="1">
      <alignment horizontal="center" textRotation="90" wrapText="1"/>
    </xf>
    <xf numFmtId="0" fontId="31" fillId="0" borderId="57" xfId="0" applyFont="1" applyFill="1" applyBorder="1" applyAlignment="1" applyProtection="1">
      <alignment horizontal="center" vertical="center" textRotation="90" wrapText="1"/>
    </xf>
    <xf numFmtId="0" fontId="31" fillId="0" borderId="25" xfId="0" applyFont="1" applyFill="1" applyBorder="1" applyAlignment="1" applyProtection="1">
      <alignment horizontal="center" vertical="center" textRotation="90" wrapText="1"/>
    </xf>
    <xf numFmtId="3" fontId="9" fillId="0" borderId="5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 applyProtection="1">
      <alignment vertical="center" wrapText="1"/>
    </xf>
    <xf numFmtId="3" fontId="13" fillId="0" borderId="13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textRotation="90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 wrapText="1"/>
    </xf>
    <xf numFmtId="165" fontId="9" fillId="0" borderId="1" xfId="0" applyNumberFormat="1" applyFont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3" fillId="0" borderId="21" xfId="0" applyFont="1" applyBorder="1" applyAlignment="1" applyProtection="1">
      <alignment vertical="center" wrapText="1"/>
    </xf>
    <xf numFmtId="3" fontId="13" fillId="0" borderId="21" xfId="0" applyNumberFormat="1" applyFont="1" applyBorder="1" applyAlignment="1" applyProtection="1">
      <alignment vertical="center" wrapText="1"/>
    </xf>
    <xf numFmtId="164" fontId="13" fillId="0" borderId="21" xfId="0" applyNumberFormat="1" applyFont="1" applyBorder="1" applyAlignment="1" applyProtection="1">
      <alignment vertical="center" wrapText="1"/>
    </xf>
    <xf numFmtId="165" fontId="13" fillId="0" borderId="21" xfId="0" applyNumberFormat="1" applyFont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horizontal="center" vertical="center" textRotation="90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vertical="center" wrapText="1"/>
    </xf>
    <xf numFmtId="164" fontId="9" fillId="0" borderId="5" xfId="0" applyNumberFormat="1" applyFont="1" applyBorder="1" applyAlignment="1" applyProtection="1">
      <alignment vertical="center" wrapText="1"/>
    </xf>
    <xf numFmtId="165" fontId="9" fillId="0" borderId="5" xfId="0" applyNumberFormat="1" applyFont="1" applyBorder="1" applyAlignment="1" applyProtection="1">
      <alignment vertical="center" wrapText="1"/>
    </xf>
    <xf numFmtId="164" fontId="13" fillId="0" borderId="1" xfId="0" quotePrefix="1" applyNumberFormat="1" applyFont="1" applyBorder="1" applyAlignment="1" applyProtection="1">
      <alignment horizontal="center" vertical="center" wrapText="1"/>
    </xf>
    <xf numFmtId="165" fontId="13" fillId="0" borderId="1" xfId="0" quotePrefix="1" applyNumberFormat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0" fontId="13" fillId="0" borderId="24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0" fontId="9" fillId="0" borderId="16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164" fontId="9" fillId="0" borderId="16" xfId="0" applyNumberFormat="1" applyFont="1" applyBorder="1" applyAlignment="1" applyProtection="1">
      <alignment vertical="center" wrapText="1"/>
    </xf>
    <xf numFmtId="165" fontId="9" fillId="0" borderId="16" xfId="0" applyNumberFormat="1" applyFont="1" applyBorder="1" applyAlignment="1" applyProtection="1">
      <alignment vertical="center" wrapText="1"/>
    </xf>
    <xf numFmtId="3" fontId="9" fillId="0" borderId="13" xfId="0" applyNumberFormat="1" applyFont="1" applyBorder="1" applyAlignment="1" applyProtection="1">
      <alignment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center" vertical="center" wrapText="1"/>
    </xf>
    <xf numFmtId="3" fontId="33" fillId="10" borderId="48" xfId="0" applyNumberFormat="1" applyFont="1" applyFill="1" applyBorder="1" applyAlignment="1">
      <alignment horizontal="center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11" borderId="48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center" vertical="center" wrapText="1"/>
    </xf>
    <xf numFmtId="0" fontId="7" fillId="10" borderId="48" xfId="0" applyFont="1" applyFill="1" applyBorder="1" applyAlignment="1">
      <alignment vertical="center" wrapText="1"/>
    </xf>
    <xf numFmtId="0" fontId="33" fillId="11" borderId="62" xfId="0" applyFont="1" applyFill="1" applyBorder="1" applyAlignment="1">
      <alignment horizontal="center" vertical="center" wrapText="1"/>
    </xf>
    <xf numFmtId="0" fontId="33" fillId="11" borderId="63" xfId="0" applyFont="1" applyFill="1" applyBorder="1" applyAlignment="1">
      <alignment horizontal="center" vertical="center" wrapText="1"/>
    </xf>
    <xf numFmtId="0" fontId="33" fillId="11" borderId="62" xfId="0" applyFont="1" applyFill="1" applyBorder="1" applyAlignment="1">
      <alignment horizontal="left" vertical="center" wrapText="1"/>
    </xf>
    <xf numFmtId="0" fontId="33" fillId="11" borderId="63" xfId="0" applyFont="1" applyFill="1" applyBorder="1" applyAlignment="1">
      <alignment horizontal="left" vertical="center" wrapText="1"/>
    </xf>
    <xf numFmtId="0" fontId="29" fillId="0" borderId="0" xfId="0" applyFont="1"/>
    <xf numFmtId="0" fontId="33" fillId="11" borderId="65" xfId="0" applyFont="1" applyFill="1" applyBorder="1" applyAlignment="1">
      <alignment horizontal="left" vertical="center" wrapText="1"/>
    </xf>
    <xf numFmtId="0" fontId="33" fillId="11" borderId="65" xfId="0" applyFont="1" applyFill="1" applyBorder="1" applyAlignment="1">
      <alignment horizontal="center" vertical="center" wrapText="1"/>
    </xf>
    <xf numFmtId="0" fontId="33" fillId="11" borderId="66" xfId="0" applyFont="1" applyFill="1" applyBorder="1" applyAlignment="1">
      <alignment horizontal="left" vertical="center" wrapText="1"/>
    </xf>
    <xf numFmtId="0" fontId="33" fillId="11" borderId="66" xfId="0" applyFont="1" applyFill="1" applyBorder="1" applyAlignment="1">
      <alignment vertical="center" wrapText="1"/>
    </xf>
    <xf numFmtId="0" fontId="33" fillId="11" borderId="66" xfId="0" applyFont="1" applyFill="1" applyBorder="1" applyAlignment="1">
      <alignment horizontal="center" vertical="center" wrapText="1"/>
    </xf>
    <xf numFmtId="4" fontId="33" fillId="11" borderId="66" xfId="0" applyNumberFormat="1" applyFont="1" applyFill="1" applyBorder="1" applyAlignment="1">
      <alignment horizontal="center" vertical="center" wrapText="1"/>
    </xf>
    <xf numFmtId="0" fontId="33" fillId="0" borderId="63" xfId="0" applyFont="1" applyBorder="1" applyAlignment="1">
      <alignment horizontal="left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10" borderId="63" xfId="0" applyFont="1" applyFill="1" applyBorder="1" applyAlignment="1">
      <alignment horizontal="left" vertical="center" wrapText="1"/>
    </xf>
    <xf numFmtId="0" fontId="33" fillId="10" borderId="63" xfId="0" applyFont="1" applyFill="1" applyBorder="1" applyAlignment="1">
      <alignment horizontal="center" vertical="center" wrapText="1"/>
    </xf>
    <xf numFmtId="3" fontId="33" fillId="10" borderId="63" xfId="0" applyNumberFormat="1" applyFont="1" applyFill="1" applyBorder="1" applyAlignment="1">
      <alignment horizontal="center" vertical="center" wrapText="1"/>
    </xf>
    <xf numFmtId="0" fontId="33" fillId="10" borderId="65" xfId="0" applyFont="1" applyFill="1" applyBorder="1" applyAlignment="1">
      <alignment horizontal="left" vertical="center" wrapText="1"/>
    </xf>
    <xf numFmtId="0" fontId="33" fillId="10" borderId="65" xfId="0" applyFont="1" applyFill="1" applyBorder="1" applyAlignment="1">
      <alignment horizontal="center" vertical="center" wrapText="1"/>
    </xf>
    <xf numFmtId="3" fontId="33" fillId="10" borderId="65" xfId="0" applyNumberFormat="1" applyFont="1" applyFill="1" applyBorder="1" applyAlignment="1">
      <alignment horizontal="center" vertical="center" wrapText="1"/>
    </xf>
    <xf numFmtId="0" fontId="33" fillId="10" borderId="62" xfId="0" applyFont="1" applyFill="1" applyBorder="1" applyAlignment="1">
      <alignment horizontal="left" vertical="center" wrapText="1"/>
    </xf>
    <xf numFmtId="0" fontId="33" fillId="10" borderId="62" xfId="0" applyFont="1" applyFill="1" applyBorder="1" applyAlignment="1">
      <alignment horizontal="center" vertical="center" wrapText="1"/>
    </xf>
    <xf numFmtId="0" fontId="33" fillId="10" borderId="66" xfId="0" applyFont="1" applyFill="1" applyBorder="1" applyAlignment="1">
      <alignment horizontal="left" vertical="center" wrapText="1"/>
    </xf>
    <xf numFmtId="0" fontId="33" fillId="10" borderId="66" xfId="0" applyFont="1" applyFill="1" applyBorder="1" applyAlignment="1">
      <alignment horizontal="center" vertical="center" wrapText="1"/>
    </xf>
    <xf numFmtId="0" fontId="35" fillId="12" borderId="62" xfId="0" applyFont="1" applyFill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left" vertical="center" wrapText="1"/>
    </xf>
    <xf numFmtId="0" fontId="35" fillId="12" borderId="63" xfId="0" applyFont="1" applyFill="1" applyBorder="1" applyAlignment="1">
      <alignment horizontal="center" vertical="center" wrapText="1"/>
    </xf>
    <xf numFmtId="0" fontId="35" fillId="12" borderId="66" xfId="0" applyFont="1" applyFill="1" applyBorder="1" applyAlignment="1">
      <alignment horizontal="left" vertical="center" wrapText="1"/>
    </xf>
    <xf numFmtId="0" fontId="35" fillId="12" borderId="66" xfId="0" applyFont="1" applyFill="1" applyBorder="1" applyAlignment="1">
      <alignment horizontal="center" vertical="center" wrapText="1"/>
    </xf>
    <xf numFmtId="0" fontId="35" fillId="12" borderId="65" xfId="0" applyFont="1" applyFill="1" applyBorder="1" applyAlignment="1">
      <alignment horizontal="left" vertical="center" wrapText="1"/>
    </xf>
    <xf numFmtId="0" fontId="35" fillId="12" borderId="65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 applyProtection="1">
      <alignment horizontal="left" vertical="center" wrapText="1"/>
    </xf>
    <xf numFmtId="0" fontId="38" fillId="0" borderId="0" xfId="0" applyFont="1" applyProtection="1"/>
    <xf numFmtId="0" fontId="39" fillId="0" borderId="0" xfId="0" applyFont="1" applyAlignment="1" applyProtection="1">
      <alignment textRotation="90"/>
    </xf>
    <xf numFmtId="0" fontId="29" fillId="0" borderId="0" xfId="0" applyFont="1" applyAlignment="1" applyProtection="1">
      <alignment horizontal="left"/>
    </xf>
    <xf numFmtId="0" fontId="29" fillId="0" borderId="0" xfId="0" applyFont="1" applyAlignment="1" applyProtection="1">
      <alignment wrapText="1"/>
    </xf>
    <xf numFmtId="0" fontId="29" fillId="0" borderId="0" xfId="0" applyFont="1" applyProtection="1"/>
    <xf numFmtId="0" fontId="29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horizontal="center" vertical="center"/>
    </xf>
    <xf numFmtId="165" fontId="20" fillId="0" borderId="0" xfId="0" applyNumberFormat="1" applyFont="1" applyAlignment="1" applyProtection="1">
      <alignment horizontal="center"/>
    </xf>
    <xf numFmtId="0" fontId="29" fillId="5" borderId="0" xfId="0" applyFont="1" applyFill="1" applyProtection="1"/>
    <xf numFmtId="0" fontId="7" fillId="0" borderId="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5" fontId="7" fillId="0" borderId="1" xfId="0" applyNumberFormat="1" applyFont="1" applyBorder="1" applyAlignment="1" applyProtection="1">
      <alignment vertical="center" wrapText="1"/>
    </xf>
    <xf numFmtId="0" fontId="13" fillId="0" borderId="23" xfId="1" applyFont="1" applyBorder="1" applyAlignment="1" applyProtection="1">
      <alignment horizontal="left" vertical="center" wrapText="1"/>
    </xf>
    <xf numFmtId="0" fontId="13" fillId="0" borderId="24" xfId="1" applyFont="1" applyBorder="1" applyAlignment="1" applyProtection="1">
      <alignment vertical="center" wrapText="1"/>
    </xf>
    <xf numFmtId="164" fontId="9" fillId="0" borderId="60" xfId="0" applyNumberFormat="1" applyFont="1" applyBorder="1" applyAlignment="1" applyProtection="1">
      <alignment vertical="center" wrapText="1"/>
    </xf>
    <xf numFmtId="165" fontId="9" fillId="0" borderId="60" xfId="0" applyNumberFormat="1" applyFont="1" applyBorder="1" applyAlignment="1" applyProtection="1">
      <alignment vertical="center" wrapText="1"/>
    </xf>
    <xf numFmtId="165" fontId="41" fillId="0" borderId="39" xfId="0" applyNumberFormat="1" applyFont="1" applyFill="1" applyBorder="1" applyAlignment="1" applyProtection="1">
      <alignment horizontal="center" vertical="center" wrapText="1"/>
    </xf>
    <xf numFmtId="165" fontId="41" fillId="0" borderId="56" xfId="0" applyNumberFormat="1" applyFont="1" applyFill="1" applyBorder="1" applyAlignment="1" applyProtection="1">
      <alignment horizontal="center" vertical="center" wrapText="1"/>
    </xf>
    <xf numFmtId="165" fontId="41" fillId="0" borderId="38" xfId="0" applyNumberFormat="1" applyFont="1" applyFill="1" applyBorder="1" applyAlignment="1" applyProtection="1">
      <alignment horizontal="center" vertical="center" wrapText="1"/>
    </xf>
    <xf numFmtId="0" fontId="34" fillId="13" borderId="48" xfId="0" applyFont="1" applyFill="1" applyBorder="1" applyAlignment="1">
      <alignment horizontal="center" vertical="center" wrapText="1"/>
    </xf>
    <xf numFmtId="0" fontId="42" fillId="0" borderId="0" xfId="0" applyFont="1" applyProtection="1"/>
    <xf numFmtId="0" fontId="43" fillId="0" borderId="0" xfId="0" applyFont="1" applyAlignment="1" applyProtection="1">
      <alignment wrapText="1"/>
    </xf>
    <xf numFmtId="0" fontId="44" fillId="0" borderId="0" xfId="0" applyFont="1" applyAlignment="1" applyProtection="1">
      <alignment vertical="center"/>
    </xf>
    <xf numFmtId="0" fontId="42" fillId="5" borderId="0" xfId="0" applyFont="1" applyFill="1" applyProtection="1"/>
    <xf numFmtId="0" fontId="42" fillId="0" borderId="0" xfId="0" applyFont="1" applyFill="1" applyProtection="1"/>
    <xf numFmtId="0" fontId="45" fillId="0" borderId="0" xfId="0" applyFont="1" applyProtection="1"/>
    <xf numFmtId="0" fontId="12" fillId="5" borderId="0" xfId="0" applyFont="1" applyFill="1" applyAlignment="1" applyProtection="1"/>
    <xf numFmtId="165" fontId="41" fillId="0" borderId="69" xfId="0" applyNumberFormat="1" applyFont="1" applyFill="1" applyBorder="1" applyAlignment="1" applyProtection="1">
      <alignment horizontal="center" vertical="center" wrapText="1"/>
    </xf>
    <xf numFmtId="165" fontId="41" fillId="0" borderId="72" xfId="0" applyNumberFormat="1" applyFont="1" applyFill="1" applyBorder="1" applyAlignment="1" applyProtection="1">
      <alignment horizontal="center" vertical="center" wrapText="1"/>
    </xf>
    <xf numFmtId="165" fontId="41" fillId="0" borderId="71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right" vertical="center"/>
    </xf>
    <xf numFmtId="3" fontId="3" fillId="0" borderId="6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</xf>
    <xf numFmtId="165" fontId="13" fillId="0" borderId="13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Fill="1" applyBorder="1" applyAlignment="1" applyProtection="1">
      <alignment horizontal="right" vertical="center" wrapText="1"/>
    </xf>
    <xf numFmtId="165" fontId="9" fillId="0" borderId="59" xfId="0" applyNumberFormat="1" applyFont="1" applyFill="1" applyBorder="1" applyAlignment="1" applyProtection="1">
      <alignment horizontal="righ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6" xfId="0" applyNumberFormat="1" applyFont="1" applyFill="1" applyBorder="1" applyAlignment="1" applyProtection="1">
      <alignment horizontal="right" vertical="center" wrapText="1"/>
    </xf>
    <xf numFmtId="165" fontId="9" fillId="0" borderId="60" xfId="0" applyNumberFormat="1" applyFont="1" applyFill="1" applyBorder="1" applyAlignment="1" applyProtection="1">
      <alignment horizontal="right" vertical="center" wrapText="1"/>
    </xf>
    <xf numFmtId="165" fontId="9" fillId="0" borderId="1" xfId="0" applyNumberFormat="1" applyFont="1" applyFill="1" applyBorder="1" applyAlignment="1" applyProtection="1">
      <alignment horizontal="right" vertical="center" wrapText="1"/>
    </xf>
    <xf numFmtId="165" fontId="9" fillId="0" borderId="13" xfId="0" applyNumberFormat="1" applyFont="1" applyFill="1" applyBorder="1" applyAlignment="1" applyProtection="1">
      <alignment horizontal="right" vertical="center" wrapText="1"/>
    </xf>
    <xf numFmtId="165" fontId="13" fillId="0" borderId="1" xfId="0" applyNumberFormat="1" applyFont="1" applyBorder="1" applyAlignment="1" applyProtection="1">
      <alignment horizontal="right" vertical="center" wrapText="1"/>
    </xf>
    <xf numFmtId="165" fontId="9" fillId="0" borderId="1" xfId="0" applyNumberFormat="1" applyFont="1" applyBorder="1" applyAlignment="1" applyProtection="1">
      <alignment horizontal="right" vertical="center" wrapText="1"/>
    </xf>
    <xf numFmtId="165" fontId="13" fillId="0" borderId="5" xfId="0" applyNumberFormat="1" applyFont="1" applyBorder="1" applyAlignment="1" applyProtection="1">
      <alignment horizontal="right" vertical="center" wrapText="1"/>
    </xf>
    <xf numFmtId="165" fontId="9" fillId="0" borderId="5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13" fillId="0" borderId="16" xfId="0" applyNumberFormat="1" applyFont="1" applyBorder="1" applyAlignment="1" applyProtection="1">
      <alignment horizontal="right" vertical="center" wrapText="1"/>
    </xf>
    <xf numFmtId="165" fontId="3" fillId="0" borderId="55" xfId="0" applyNumberFormat="1" applyFont="1" applyBorder="1" applyAlignment="1" applyProtection="1">
      <alignment horizontal="right" vertical="center" wrapText="1"/>
    </xf>
    <xf numFmtId="164" fontId="13" fillId="0" borderId="13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9" fillId="0" borderId="59" xfId="0" applyNumberFormat="1" applyFont="1" applyFill="1" applyBorder="1" applyAlignment="1" applyProtection="1">
      <alignment horizontal="right" vertical="center"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164" fontId="9" fillId="0" borderId="13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Border="1" applyAlignment="1" applyProtection="1">
      <alignment horizontal="right" vertical="center" wrapText="1"/>
    </xf>
    <xf numFmtId="164" fontId="9" fillId="0" borderId="1" xfId="0" applyNumberFormat="1" applyFont="1" applyBorder="1" applyAlignment="1" applyProtection="1">
      <alignment horizontal="right" vertical="center" wrapText="1"/>
    </xf>
    <xf numFmtId="164" fontId="13" fillId="0" borderId="5" xfId="0" applyNumberFormat="1" applyFont="1" applyBorder="1" applyAlignment="1" applyProtection="1">
      <alignment horizontal="right" vertical="center" wrapText="1"/>
    </xf>
    <xf numFmtId="164" fontId="9" fillId="0" borderId="5" xfId="0" applyNumberFormat="1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13" xfId="0" applyNumberFormat="1" applyFont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</xf>
    <xf numFmtId="164" fontId="3" fillId="0" borderId="55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3" fontId="13" fillId="0" borderId="13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 applyProtection="1">
      <alignment horizontal="right" vertical="center" wrapText="1"/>
    </xf>
    <xf numFmtId="3" fontId="9" fillId="0" borderId="5" xfId="0" applyNumberFormat="1" applyFont="1" applyBorder="1" applyAlignment="1" applyProtection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 wrapText="1"/>
    </xf>
    <xf numFmtId="3" fontId="13" fillId="0" borderId="16" xfId="0" applyNumberFormat="1" applyFont="1" applyBorder="1" applyAlignment="1" applyProtection="1">
      <alignment horizontal="right" vertical="center" wrapText="1"/>
    </xf>
    <xf numFmtId="3" fontId="5" fillId="0" borderId="55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3" fontId="37" fillId="0" borderId="0" xfId="0" applyNumberFormat="1" applyFont="1" applyAlignment="1" applyProtection="1">
      <alignment horizontal="right"/>
    </xf>
    <xf numFmtId="3" fontId="40" fillId="0" borderId="0" xfId="0" applyNumberFormat="1" applyFont="1" applyAlignment="1" applyProtection="1">
      <alignment horizontal="right"/>
    </xf>
    <xf numFmtId="0" fontId="3" fillId="6" borderId="40" xfId="0" applyFont="1" applyFill="1" applyBorder="1" applyAlignment="1" applyProtection="1">
      <alignment horizontal="center" vertical="center" wrapText="1"/>
    </xf>
    <xf numFmtId="0" fontId="5" fillId="6" borderId="41" xfId="0" applyFont="1" applyFill="1" applyBorder="1" applyAlignment="1" applyProtection="1">
      <alignment horizontal="center" vertical="center" wrapText="1"/>
    </xf>
    <xf numFmtId="164" fontId="0" fillId="4" borderId="0" xfId="0" applyNumberFormat="1" applyFill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165" fontId="29" fillId="0" borderId="0" xfId="0" applyNumberFormat="1" applyFont="1" applyAlignment="1" applyProtection="1">
      <alignment horizontal="center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13" fillId="0" borderId="24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vertical="center" wrapText="1"/>
    </xf>
    <xf numFmtId="165" fontId="13" fillId="0" borderId="24" xfId="0" applyNumberFormat="1" applyFont="1" applyFill="1" applyBorder="1" applyAlignment="1" applyProtection="1">
      <alignment vertical="center" wrapText="1"/>
    </xf>
    <xf numFmtId="165" fontId="41" fillId="0" borderId="75" xfId="0" applyNumberFormat="1" applyFont="1" applyFill="1" applyBorder="1" applyAlignment="1" applyProtection="1">
      <alignment horizontal="center" vertical="center" wrapText="1"/>
    </xf>
    <xf numFmtId="165" fontId="41" fillId="0" borderId="76" xfId="0" applyNumberFormat="1" applyFont="1" applyFill="1" applyBorder="1" applyAlignment="1" applyProtection="1">
      <alignment horizontal="center" vertical="center" wrapText="1"/>
    </xf>
    <xf numFmtId="0" fontId="31" fillId="0" borderId="78" xfId="0" applyFont="1" applyFill="1" applyBorder="1" applyAlignment="1" applyProtection="1">
      <alignment horizontal="center" vertical="center" textRotation="90" wrapText="1"/>
    </xf>
    <xf numFmtId="0" fontId="13" fillId="0" borderId="79" xfId="0" applyFont="1" applyFill="1" applyBorder="1" applyAlignment="1" applyProtection="1">
      <alignment horizontal="left" vertical="center" wrapText="1"/>
    </xf>
    <xf numFmtId="0" fontId="13" fillId="0" borderId="80" xfId="0" applyFont="1" applyFill="1" applyBorder="1" applyAlignment="1" applyProtection="1">
      <alignment vertical="center" wrapText="1"/>
    </xf>
    <xf numFmtId="3" fontId="13" fillId="0" borderId="80" xfId="0" applyNumberFormat="1" applyFont="1" applyFill="1" applyBorder="1" applyAlignment="1" applyProtection="1">
      <alignment horizontal="right" vertical="center" wrapText="1"/>
    </xf>
    <xf numFmtId="164" fontId="13" fillId="0" borderId="80" xfId="0" applyNumberFormat="1" applyFont="1" applyFill="1" applyBorder="1" applyAlignment="1" applyProtection="1">
      <alignment horizontal="right" vertical="center" wrapText="1"/>
    </xf>
    <xf numFmtId="165" fontId="13" fillId="0" borderId="80" xfId="0" applyNumberFormat="1" applyFont="1" applyFill="1" applyBorder="1" applyAlignment="1" applyProtection="1">
      <alignment horizontal="right" vertical="center" wrapText="1"/>
    </xf>
    <xf numFmtId="165" fontId="41" fillId="0" borderId="81" xfId="0" applyNumberFormat="1" applyFont="1" applyFill="1" applyBorder="1" applyAlignment="1" applyProtection="1">
      <alignment horizontal="center" vertical="center" wrapText="1"/>
    </xf>
    <xf numFmtId="165" fontId="41" fillId="0" borderId="82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vertical="center" wrapText="1"/>
    </xf>
    <xf numFmtId="164" fontId="13" fillId="0" borderId="83" xfId="0" applyNumberFormat="1" applyFont="1" applyBorder="1" applyAlignment="1" applyProtection="1">
      <alignment vertical="center" wrapText="1"/>
    </xf>
    <xf numFmtId="165" fontId="13" fillId="0" borderId="83" xfId="0" applyNumberFormat="1" applyFont="1" applyBorder="1" applyAlignment="1" applyProtection="1">
      <alignment vertical="center" wrapText="1"/>
    </xf>
    <xf numFmtId="3" fontId="4" fillId="4" borderId="0" xfId="0" applyNumberFormat="1" applyFont="1" applyFill="1" applyAlignment="1" applyProtection="1">
      <alignment horizontal="right" vertical="center"/>
    </xf>
    <xf numFmtId="3" fontId="0" fillId="4" borderId="0" xfId="0" applyNumberFormat="1" applyFill="1" applyAlignment="1" applyProtection="1">
      <alignment horizontal="right"/>
    </xf>
    <xf numFmtId="3" fontId="3" fillId="6" borderId="4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right"/>
    </xf>
    <xf numFmtId="4" fontId="37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0" fontId="28" fillId="0" borderId="0" xfId="0" applyFont="1" applyAlignment="1" applyProtection="1">
      <alignment wrapText="1"/>
    </xf>
    <xf numFmtId="4" fontId="47" fillId="0" borderId="0" xfId="0" applyNumberFormat="1" applyFont="1" applyAlignment="1" applyProtection="1">
      <alignment horizontal="right"/>
    </xf>
    <xf numFmtId="0" fontId="48" fillId="0" borderId="0" xfId="0" applyFont="1" applyProtection="1"/>
    <xf numFmtId="0" fontId="49" fillId="0" borderId="0" xfId="0" applyFont="1" applyAlignment="1" applyProtection="1">
      <alignment textRotation="90"/>
    </xf>
    <xf numFmtId="0" fontId="48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164" fontId="48" fillId="0" borderId="0" xfId="0" applyNumberFormat="1" applyFont="1" applyAlignment="1" applyProtection="1">
      <alignment horizontal="center"/>
    </xf>
    <xf numFmtId="165" fontId="48" fillId="0" borderId="0" xfId="0" applyNumberFormat="1" applyFont="1" applyAlignment="1" applyProtection="1">
      <alignment horizontal="center"/>
    </xf>
    <xf numFmtId="165" fontId="50" fillId="0" borderId="0" xfId="0" applyNumberFormat="1" applyFont="1" applyAlignment="1" applyProtection="1">
      <alignment horizontal="center"/>
    </xf>
    <xf numFmtId="0" fontId="48" fillId="5" borderId="0" xfId="0" applyFont="1" applyFill="1" applyProtection="1"/>
    <xf numFmtId="0" fontId="11" fillId="0" borderId="24" xfId="0" applyFont="1" applyFill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horizontal="right" vertical="center" wrapText="1"/>
    </xf>
    <xf numFmtId="0" fontId="47" fillId="0" borderId="0" xfId="0" applyFont="1" applyAlignment="1" applyProtection="1">
      <alignment textRotation="90"/>
    </xf>
    <xf numFmtId="0" fontId="28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164" fontId="28" fillId="0" borderId="0" xfId="0" applyNumberFormat="1" applyFont="1" applyAlignment="1" applyProtection="1">
      <alignment horizontal="center"/>
    </xf>
    <xf numFmtId="165" fontId="28" fillId="0" borderId="0" xfId="0" applyNumberFormat="1" applyFont="1" applyAlignment="1" applyProtection="1">
      <alignment horizontal="center"/>
    </xf>
    <xf numFmtId="165" fontId="51" fillId="0" borderId="0" xfId="0" applyNumberFormat="1" applyFont="1" applyAlignment="1" applyProtection="1">
      <alignment horizontal="center"/>
    </xf>
    <xf numFmtId="0" fontId="13" fillId="0" borderId="16" xfId="0" applyFont="1" applyFill="1" applyBorder="1" applyAlignment="1" applyProtection="1">
      <alignment vertical="center" wrapText="1"/>
    </xf>
    <xf numFmtId="0" fontId="36" fillId="5" borderId="0" xfId="0" applyFont="1" applyFill="1" applyProtection="1"/>
    <xf numFmtId="0" fontId="3" fillId="0" borderId="4" xfId="0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wrapText="1"/>
    </xf>
    <xf numFmtId="4" fontId="47" fillId="0" borderId="0" xfId="0" applyNumberFormat="1" applyFont="1" applyBorder="1" applyAlignment="1" applyProtection="1">
      <alignment horizontal="right"/>
    </xf>
    <xf numFmtId="3" fontId="47" fillId="0" borderId="0" xfId="0" applyNumberFormat="1" applyFont="1" applyAlignment="1" applyProtection="1">
      <alignment horizontal="right"/>
    </xf>
    <xf numFmtId="0" fontId="53" fillId="0" borderId="2" xfId="0" applyFont="1" applyFill="1" applyBorder="1" applyAlignment="1" applyProtection="1">
      <alignment horizontal="center" vertical="center" textRotation="90" wrapText="1"/>
    </xf>
    <xf numFmtId="3" fontId="47" fillId="0" borderId="0" xfId="0" applyNumberFormat="1" applyFont="1" applyBorder="1" applyAlignment="1" applyProtection="1">
      <alignment horizontal="right"/>
    </xf>
    <xf numFmtId="165" fontId="54" fillId="0" borderId="39" xfId="0" applyNumberFormat="1" applyFont="1" applyFill="1" applyBorder="1" applyAlignment="1" applyProtection="1">
      <alignment horizontal="center" vertical="center" wrapText="1"/>
    </xf>
    <xf numFmtId="164" fontId="9" fillId="0" borderId="74" xfId="0" applyNumberFormat="1" applyFont="1" applyBorder="1" applyAlignment="1" applyProtection="1">
      <alignment vertical="center" wrapText="1"/>
    </xf>
    <xf numFmtId="165" fontId="9" fillId="0" borderId="74" xfId="0" applyNumberFormat="1" applyFont="1" applyBorder="1" applyAlignment="1" applyProtection="1">
      <alignment vertical="center" wrapText="1"/>
    </xf>
    <xf numFmtId="4" fontId="22" fillId="5" borderId="0" xfId="0" applyNumberFormat="1" applyFont="1" applyFill="1" applyAlignment="1" applyProtection="1">
      <alignment vertical="center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wrapText="1"/>
    </xf>
    <xf numFmtId="3" fontId="47" fillId="0" borderId="0" xfId="0" applyNumberFormat="1" applyFont="1" applyFill="1" applyAlignment="1" applyProtection="1">
      <alignment horizontal="right"/>
    </xf>
    <xf numFmtId="4" fontId="47" fillId="0" borderId="0" xfId="0" applyNumberFormat="1" applyFont="1" applyFill="1" applyAlignment="1" applyProtection="1">
      <alignment horizontal="right"/>
    </xf>
    <xf numFmtId="0" fontId="28" fillId="0" borderId="68" xfId="0" applyFont="1" applyBorder="1" applyAlignment="1" applyProtection="1">
      <alignment horizontal="left"/>
    </xf>
    <xf numFmtId="0" fontId="28" fillId="0" borderId="68" xfId="0" applyFont="1" applyBorder="1" applyAlignment="1" applyProtection="1">
      <alignment wrapText="1"/>
    </xf>
    <xf numFmtId="3" fontId="47" fillId="0" borderId="68" xfId="0" applyNumberFormat="1" applyFont="1" applyBorder="1" applyAlignment="1" applyProtection="1">
      <alignment horizontal="right"/>
    </xf>
    <xf numFmtId="4" fontId="47" fillId="0" borderId="68" xfId="0" applyNumberFormat="1" applyFont="1" applyBorder="1" applyAlignment="1" applyProtection="1">
      <alignment horizontal="right"/>
    </xf>
    <xf numFmtId="0" fontId="47" fillId="0" borderId="0" xfId="0" applyFont="1" applyFill="1" applyAlignment="1" applyProtection="1">
      <alignment textRotation="90"/>
    </xf>
    <xf numFmtId="4" fontId="47" fillId="0" borderId="0" xfId="0" applyNumberFormat="1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vertical="center" wrapText="1"/>
    </xf>
    <xf numFmtId="0" fontId="28" fillId="0" borderId="0" xfId="0" applyFont="1" applyFill="1" applyAlignment="1" applyProtection="1">
      <alignment horizontal="center" vertical="center"/>
    </xf>
    <xf numFmtId="164" fontId="28" fillId="0" borderId="0" xfId="0" applyNumberFormat="1" applyFont="1" applyFill="1" applyAlignment="1" applyProtection="1">
      <alignment horizontal="center"/>
    </xf>
    <xf numFmtId="165" fontId="28" fillId="0" borderId="0" xfId="0" applyNumberFormat="1" applyFont="1" applyFill="1" applyAlignment="1" applyProtection="1">
      <alignment horizontal="center"/>
    </xf>
    <xf numFmtId="165" fontId="51" fillId="0" borderId="0" xfId="0" applyNumberFormat="1" applyFont="1" applyFill="1" applyAlignment="1" applyProtection="1">
      <alignment horizontal="center"/>
    </xf>
    <xf numFmtId="0" fontId="28" fillId="0" borderId="0" xfId="0" applyFont="1" applyFill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wrapText="1"/>
    </xf>
    <xf numFmtId="3" fontId="47" fillId="0" borderId="0" xfId="0" applyNumberFormat="1" applyFont="1" applyFill="1" applyBorder="1" applyAlignment="1" applyProtection="1">
      <alignment horizontal="right"/>
    </xf>
    <xf numFmtId="0" fontId="31" fillId="0" borderId="7" xfId="0" applyFont="1" applyFill="1" applyBorder="1" applyAlignment="1" applyProtection="1">
      <alignment horizontal="center" vertical="center" textRotation="90" wrapText="1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wrapText="1"/>
    </xf>
    <xf numFmtId="0" fontId="31" fillId="0" borderId="1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vertical="center" textRotation="90" wrapText="1"/>
    </xf>
    <xf numFmtId="165" fontId="41" fillId="0" borderId="84" xfId="0" applyNumberFormat="1" applyFont="1" applyFill="1" applyBorder="1" applyAlignment="1" applyProtection="1">
      <alignment horizontal="center" vertical="center" wrapText="1"/>
    </xf>
    <xf numFmtId="164" fontId="3" fillId="0" borderId="60" xfId="0" applyNumberFormat="1" applyFont="1" applyBorder="1" applyAlignment="1" applyProtection="1">
      <alignment vertical="center" wrapText="1"/>
    </xf>
    <xf numFmtId="165" fontId="3" fillId="0" borderId="60" xfId="0" applyNumberFormat="1" applyFont="1" applyBorder="1" applyAlignment="1" applyProtection="1">
      <alignment vertical="center" wrapText="1"/>
    </xf>
    <xf numFmtId="164" fontId="3" fillId="0" borderId="61" xfId="0" applyNumberFormat="1" applyFont="1" applyBorder="1" applyAlignment="1" applyProtection="1">
      <alignment vertical="center" wrapText="1"/>
    </xf>
    <xf numFmtId="165" fontId="3" fillId="0" borderId="61" xfId="0" applyNumberFormat="1" applyFont="1" applyBorder="1" applyAlignment="1" applyProtection="1">
      <alignment vertical="center" wrapText="1"/>
    </xf>
    <xf numFmtId="165" fontId="41" fillId="0" borderId="85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3" fontId="5" fillId="0" borderId="16" xfId="0" applyNumberFormat="1" applyFont="1" applyFill="1" applyBorder="1" applyAlignment="1" applyProtection="1">
      <alignment vertical="center" wrapText="1"/>
    </xf>
    <xf numFmtId="0" fontId="31" fillId="0" borderId="25" xfId="0" applyFont="1" applyFill="1" applyBorder="1" applyAlignment="1" applyProtection="1">
      <alignment vertical="center" textRotation="90" wrapText="1"/>
    </xf>
    <xf numFmtId="0" fontId="31" fillId="0" borderId="7" xfId="0" applyFont="1" applyFill="1" applyBorder="1" applyAlignment="1" applyProtection="1">
      <alignment horizontal="center" textRotation="90" wrapText="1"/>
    </xf>
    <xf numFmtId="0" fontId="36" fillId="0" borderId="0" xfId="0" applyFont="1" applyProtection="1"/>
    <xf numFmtId="0" fontId="52" fillId="0" borderId="0" xfId="0" applyFont="1" applyAlignment="1" applyProtection="1">
      <alignment textRotation="90"/>
    </xf>
    <xf numFmtId="0" fontId="36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center" vertical="center"/>
    </xf>
    <xf numFmtId="164" fontId="36" fillId="0" borderId="0" xfId="0" applyNumberFormat="1" applyFont="1" applyAlignment="1" applyProtection="1">
      <alignment horizontal="center"/>
    </xf>
    <xf numFmtId="165" fontId="36" fillId="0" borderId="0" xfId="0" applyNumberFormat="1" applyFont="1" applyAlignment="1" applyProtection="1">
      <alignment horizontal="center"/>
    </xf>
    <xf numFmtId="165" fontId="55" fillId="0" borderId="0" xfId="0" applyNumberFormat="1" applyFont="1" applyAlignment="1" applyProtection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left"/>
    </xf>
    <xf numFmtId="0" fontId="28" fillId="4" borderId="0" xfId="0" applyFont="1" applyFill="1" applyBorder="1" applyAlignment="1" applyProtection="1">
      <alignment wrapText="1"/>
    </xf>
    <xf numFmtId="3" fontId="47" fillId="4" borderId="0" xfId="0" applyNumberFormat="1" applyFont="1" applyFill="1" applyBorder="1" applyAlignment="1" applyProtection="1">
      <alignment horizontal="right"/>
    </xf>
    <xf numFmtId="4" fontId="47" fillId="4" borderId="0" xfId="0" applyNumberFormat="1" applyFont="1" applyFill="1" applyAlignment="1" applyProtection="1">
      <alignment horizontal="right"/>
    </xf>
    <xf numFmtId="4" fontId="47" fillId="4" borderId="0" xfId="0" applyNumberFormat="1" applyFont="1" applyFill="1" applyBorder="1" applyAlignment="1" applyProtection="1">
      <alignment horizontal="right"/>
    </xf>
    <xf numFmtId="3" fontId="3" fillId="0" borderId="16" xfId="0" applyNumberFormat="1" applyFont="1" applyBorder="1" applyAlignment="1" applyProtection="1">
      <alignment vertical="center" wrapText="1"/>
    </xf>
    <xf numFmtId="3" fontId="7" fillId="0" borderId="13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55" xfId="0" applyNumberFormat="1" applyFont="1" applyBorder="1" applyAlignment="1" applyProtection="1">
      <alignment horizontal="right" vertical="center" wrapText="1"/>
    </xf>
    <xf numFmtId="3" fontId="3" fillId="0" borderId="5" xfId="0" applyNumberFormat="1" applyFont="1" applyBorder="1" applyAlignment="1" applyProtection="1">
      <alignment horizontal="right" vertical="center" wrapText="1"/>
    </xf>
    <xf numFmtId="164" fontId="9" fillId="0" borderId="60" xfId="0" applyNumberFormat="1" applyFont="1" applyFill="1" applyBorder="1" applyAlignment="1" applyProtection="1">
      <alignment vertical="center" wrapText="1"/>
    </xf>
    <xf numFmtId="0" fontId="9" fillId="0" borderId="54" xfId="0" applyFont="1" applyBorder="1" applyAlignment="1" applyProtection="1">
      <alignment horizontal="left"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55" xfId="0" applyNumberFormat="1" applyFont="1" applyFill="1" applyBorder="1" applyAlignment="1" applyProtection="1">
      <alignment vertical="center" wrapText="1"/>
    </xf>
    <xf numFmtId="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4" fontId="37" fillId="0" borderId="68" xfId="0" applyNumberFormat="1" applyFont="1" applyBorder="1" applyAlignment="1" applyProtection="1">
      <alignment horizontal="right"/>
    </xf>
    <xf numFmtId="165" fontId="3" fillId="0" borderId="13" xfId="0" applyNumberFormat="1" applyFont="1" applyBorder="1" applyAlignment="1" applyProtection="1">
      <alignment horizontal="center" vertical="center" wrapText="1"/>
    </xf>
    <xf numFmtId="164" fontId="13" fillId="0" borderId="1" xfId="0" quotePrefix="1" applyNumberFormat="1" applyFont="1" applyBorder="1" applyAlignment="1" applyProtection="1">
      <alignment horizontal="right" vertical="center" wrapText="1"/>
    </xf>
    <xf numFmtId="165" fontId="13" fillId="0" borderId="1" xfId="0" quotePrefix="1" applyNumberFormat="1" applyFont="1" applyBorder="1" applyAlignment="1" applyProtection="1">
      <alignment horizontal="right" vertical="center" wrapText="1"/>
    </xf>
    <xf numFmtId="0" fontId="31" fillId="0" borderId="42" xfId="0" applyFont="1" applyFill="1" applyBorder="1" applyAlignment="1" applyProtection="1">
      <alignment horizontal="center" textRotation="90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vertical="center" wrapText="1"/>
    </xf>
    <xf numFmtId="165" fontId="7" fillId="0" borderId="5" xfId="0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47" fillId="0" borderId="0" xfId="0" applyFont="1" applyAlignment="1" applyProtection="1">
      <alignment vertical="center" textRotation="9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vertical="center" wrapText="1"/>
    </xf>
    <xf numFmtId="3" fontId="47" fillId="0" borderId="0" xfId="0" applyNumberFormat="1" applyFont="1" applyBorder="1" applyAlignment="1" applyProtection="1">
      <alignment horizontal="right" vertical="center"/>
    </xf>
    <xf numFmtId="4" fontId="47" fillId="0" borderId="0" xfId="0" applyNumberFormat="1" applyFont="1" applyBorder="1" applyAlignment="1" applyProtection="1">
      <alignment horizontal="right" vertical="center"/>
    </xf>
    <xf numFmtId="164" fontId="28" fillId="0" borderId="0" xfId="0" applyNumberFormat="1" applyFont="1" applyAlignment="1" applyProtection="1">
      <alignment horizontal="center" vertical="center"/>
    </xf>
    <xf numFmtId="165" fontId="28" fillId="0" borderId="0" xfId="0" applyNumberFormat="1" applyFont="1" applyAlignment="1" applyProtection="1">
      <alignment horizontal="center" vertical="center"/>
    </xf>
    <xf numFmtId="165" fontId="51" fillId="0" borderId="0" xfId="0" applyNumberFormat="1" applyFont="1" applyAlignment="1" applyProtection="1">
      <alignment horizontal="center" vertical="center"/>
    </xf>
    <xf numFmtId="0" fontId="28" fillId="5" borderId="0" xfId="0" applyFont="1" applyFill="1" applyAlignment="1" applyProtection="1">
      <alignment vertical="center"/>
    </xf>
    <xf numFmtId="0" fontId="48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 textRotation="90"/>
    </xf>
    <xf numFmtId="4" fontId="47" fillId="0" borderId="0" xfId="0" applyNumberFormat="1" applyFont="1" applyAlignment="1" applyProtection="1">
      <alignment horizontal="right" vertical="center"/>
    </xf>
    <xf numFmtId="164" fontId="48" fillId="0" borderId="0" xfId="0" applyNumberFormat="1" applyFont="1" applyAlignment="1" applyProtection="1">
      <alignment horizontal="center" vertical="center"/>
    </xf>
    <xf numFmtId="165" fontId="48" fillId="0" borderId="0" xfId="0" applyNumberFormat="1" applyFont="1" applyAlignment="1" applyProtection="1">
      <alignment horizontal="center" vertical="center"/>
    </xf>
    <xf numFmtId="165" fontId="50" fillId="0" borderId="0" xfId="0" applyNumberFormat="1" applyFont="1" applyAlignment="1" applyProtection="1">
      <alignment horizontal="center" vertical="center"/>
    </xf>
    <xf numFmtId="0" fontId="48" fillId="5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Alignment="1" applyProtection="1">
      <alignment vertical="center" textRotation="90"/>
    </xf>
    <xf numFmtId="0" fontId="28" fillId="0" borderId="0" xfId="0" applyFont="1" applyAlignment="1" applyProtection="1">
      <alignment horizontal="left" vertical="center"/>
    </xf>
    <xf numFmtId="3" fontId="47" fillId="0" borderId="0" xfId="0" applyNumberFormat="1" applyFont="1" applyAlignment="1" applyProtection="1">
      <alignment horizontal="right" vertical="center"/>
    </xf>
    <xf numFmtId="164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5" fontId="21" fillId="0" borderId="0" xfId="0" applyNumberFormat="1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56" fillId="0" borderId="0" xfId="0" applyFont="1" applyAlignment="1" applyProtection="1">
      <alignment vertical="center" wrapText="1"/>
    </xf>
    <xf numFmtId="0" fontId="56" fillId="0" borderId="0" xfId="0" applyFont="1" applyAlignment="1" applyProtection="1">
      <alignment horizontal="center" vertical="center"/>
    </xf>
    <xf numFmtId="164" fontId="56" fillId="0" borderId="0" xfId="0" applyNumberFormat="1" applyFont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0" fontId="14" fillId="0" borderId="5" xfId="0" applyFont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3" fontId="3" fillId="0" borderId="41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3" fontId="7" fillId="0" borderId="5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0" xfId="0" applyFont="1" applyFill="1" applyBorder="1" applyAlignment="1" applyProtection="1">
      <alignment vertical="center" wrapText="1"/>
    </xf>
    <xf numFmtId="3" fontId="9" fillId="0" borderId="20" xfId="0" applyNumberFormat="1" applyFont="1" applyBorder="1" applyAlignment="1" applyProtection="1">
      <alignment vertical="center" wrapText="1"/>
    </xf>
    <xf numFmtId="3" fontId="3" fillId="0" borderId="20" xfId="0" applyNumberFormat="1" applyFont="1" applyBorder="1" applyAlignment="1" applyProtection="1">
      <alignment vertical="center" wrapText="1"/>
    </xf>
    <xf numFmtId="3" fontId="13" fillId="0" borderId="80" xfId="0" applyNumberFormat="1" applyFont="1" applyBorder="1" applyAlignment="1" applyProtection="1">
      <alignment vertical="center" wrapText="1"/>
    </xf>
    <xf numFmtId="164" fontId="13" fillId="0" borderId="80" xfId="0" applyNumberFormat="1" applyFont="1" applyBorder="1" applyAlignment="1" applyProtection="1">
      <alignment vertical="center" wrapText="1"/>
    </xf>
    <xf numFmtId="165" fontId="13" fillId="0" borderId="80" xfId="0" applyNumberFormat="1" applyFont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horizontal="center" vertical="center" textRotation="90" wrapText="1"/>
    </xf>
    <xf numFmtId="3" fontId="13" fillId="0" borderId="16" xfId="0" applyNumberFormat="1" applyFont="1" applyBorder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</xf>
    <xf numFmtId="164" fontId="13" fillId="0" borderId="16" xfId="0" applyNumberFormat="1" applyFont="1" applyBorder="1" applyAlignment="1" applyProtection="1">
      <alignment vertical="center" wrapText="1"/>
    </xf>
    <xf numFmtId="165" fontId="13" fillId="0" borderId="16" xfId="0" applyNumberFormat="1" applyFont="1" applyBorder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vertical="center" wrapText="1"/>
    </xf>
    <xf numFmtId="0" fontId="13" fillId="0" borderId="6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9" fontId="3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left" vertical="center" wrapText="1"/>
    </xf>
    <xf numFmtId="3" fontId="3" fillId="0" borderId="60" xfId="0" applyNumberFormat="1" applyFont="1" applyBorder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3" fontId="3" fillId="0" borderId="59" xfId="0" applyNumberFormat="1" applyFont="1" applyBorder="1" applyAlignment="1" applyProtection="1">
      <alignment vertical="center" wrapText="1"/>
    </xf>
    <xf numFmtId="3" fontId="3" fillId="0" borderId="59" xfId="0" applyNumberFormat="1" applyFont="1" applyBorder="1" applyAlignment="1" applyProtection="1">
      <alignment horizontal="center" vertical="center" wrapText="1"/>
    </xf>
    <xf numFmtId="3" fontId="3" fillId="0" borderId="60" xfId="0" applyNumberFormat="1" applyFont="1" applyBorder="1" applyAlignment="1" applyProtection="1">
      <alignment vertical="center" wrapText="1"/>
    </xf>
    <xf numFmtId="3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3" fillId="0" borderId="61" xfId="0" applyFont="1" applyBorder="1" applyAlignment="1" applyProtection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3" fillId="0" borderId="80" xfId="0" applyFont="1" applyBorder="1" applyAlignment="1" applyProtection="1">
      <alignment vertical="center" wrapText="1"/>
    </xf>
    <xf numFmtId="0" fontId="13" fillId="0" borderId="80" xfId="0" applyFont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9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3" fontId="9" fillId="0" borderId="41" xfId="0" applyNumberFormat="1" applyFont="1" applyBorder="1" applyAlignment="1" applyProtection="1">
      <alignment vertical="center" wrapText="1"/>
    </xf>
    <xf numFmtId="164" fontId="9" fillId="0" borderId="41" xfId="0" applyNumberFormat="1" applyFont="1" applyBorder="1" applyAlignment="1" applyProtection="1">
      <alignment vertical="center" wrapText="1"/>
    </xf>
    <xf numFmtId="165" fontId="9" fillId="0" borderId="41" xfId="0" applyNumberFormat="1" applyFont="1" applyBorder="1" applyAlignment="1" applyProtection="1">
      <alignment vertical="center" wrapText="1"/>
    </xf>
    <xf numFmtId="3" fontId="3" fillId="0" borderId="55" xfId="0" applyNumberFormat="1" applyFont="1" applyFill="1" applyBorder="1" applyAlignment="1" applyProtection="1">
      <alignment vertical="center" wrapText="1"/>
    </xf>
    <xf numFmtId="3" fontId="7" fillId="0" borderId="55" xfId="0" applyNumberFormat="1" applyFont="1" applyFill="1" applyBorder="1" applyAlignment="1" applyProtection="1">
      <alignment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164" fontId="3" fillId="0" borderId="55" xfId="0" applyNumberFormat="1" applyFont="1" applyFill="1" applyBorder="1" applyAlignment="1" applyProtection="1">
      <alignment vertical="center" wrapText="1"/>
    </xf>
    <xf numFmtId="165" fontId="3" fillId="0" borderId="55" xfId="0" applyNumberFormat="1" applyFont="1" applyFill="1" applyBorder="1" applyAlignment="1" applyProtection="1">
      <alignment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41" xfId="0" applyFont="1" applyFill="1" applyBorder="1" applyAlignment="1" applyProtection="1">
      <alignment vertical="center" wrapText="1"/>
    </xf>
    <xf numFmtId="3" fontId="9" fillId="0" borderId="41" xfId="0" applyNumberFormat="1" applyFont="1" applyFill="1" applyBorder="1" applyAlignment="1" applyProtection="1">
      <alignment vertical="center" wrapText="1"/>
    </xf>
    <xf numFmtId="3" fontId="9" fillId="0" borderId="42" xfId="0" applyNumberFormat="1" applyFont="1" applyFill="1" applyBorder="1" applyAlignment="1" applyProtection="1">
      <alignment vertical="center" wrapText="1"/>
    </xf>
    <xf numFmtId="0" fontId="3" fillId="0" borderId="43" xfId="0" applyFont="1" applyBorder="1" applyAlignment="1" applyProtection="1">
      <alignment horizontal="left" vertical="center" wrapText="1"/>
    </xf>
    <xf numFmtId="164" fontId="3" fillId="0" borderId="41" xfId="0" applyNumberFormat="1" applyFont="1" applyBorder="1" applyAlignment="1" applyProtection="1">
      <alignment horizontal="right" vertical="center" wrapText="1"/>
    </xf>
    <xf numFmtId="165" fontId="9" fillId="0" borderId="41" xfId="0" applyNumberFormat="1" applyFont="1" applyFill="1" applyBorder="1" applyAlignment="1" applyProtection="1">
      <alignment horizontal="right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/>
    </xf>
    <xf numFmtId="165" fontId="13" fillId="0" borderId="24" xfId="0" applyNumberFormat="1" applyFont="1" applyFill="1" applyBorder="1" applyAlignment="1" applyProtection="1">
      <alignment horizontal="righ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3" fillId="0" borderId="55" xfId="0" applyFont="1" applyBorder="1" applyAlignment="1" applyProtection="1">
      <alignment vertical="center" wrapText="1"/>
    </xf>
    <xf numFmtId="3" fontId="13" fillId="0" borderId="55" xfId="0" applyNumberFormat="1" applyFont="1" applyFill="1" applyBorder="1" applyAlignment="1" applyProtection="1">
      <alignment vertical="center" wrapText="1"/>
    </xf>
    <xf numFmtId="0" fontId="13" fillId="0" borderId="55" xfId="0" applyFont="1" applyBorder="1" applyAlignment="1" applyProtection="1">
      <alignment horizontal="center" vertical="center" wrapText="1"/>
    </xf>
    <xf numFmtId="164" fontId="13" fillId="0" borderId="55" xfId="0" applyNumberFormat="1" applyFont="1" applyBorder="1" applyAlignment="1" applyProtection="1">
      <alignment vertical="center" wrapText="1"/>
    </xf>
    <xf numFmtId="165" fontId="13" fillId="0" borderId="55" xfId="0" applyNumberFormat="1" applyFont="1" applyBorder="1" applyAlignment="1" applyProtection="1">
      <alignment vertical="center" wrapText="1"/>
    </xf>
    <xf numFmtId="164" fontId="3" fillId="0" borderId="55" xfId="0" applyNumberFormat="1" applyFont="1" applyBorder="1" applyAlignment="1" applyProtection="1">
      <alignment horizontal="center" vertical="center" wrapText="1"/>
    </xf>
    <xf numFmtId="165" fontId="3" fillId="0" borderId="55" xfId="0" applyNumberFormat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vertical="center" wrapText="1"/>
    </xf>
    <xf numFmtId="3" fontId="3" fillId="0" borderId="24" xfId="0" applyNumberFormat="1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 wrapText="1"/>
    </xf>
    <xf numFmtId="164" fontId="3" fillId="0" borderId="24" xfId="0" applyNumberFormat="1" applyFont="1" applyBorder="1" applyAlignment="1" applyProtection="1">
      <alignment horizontal="center" vertical="center" wrapText="1"/>
    </xf>
    <xf numFmtId="165" fontId="3" fillId="0" borderId="24" xfId="0" applyNumberFormat="1" applyFont="1" applyBorder="1" applyAlignment="1" applyProtection="1">
      <alignment horizontal="center" vertical="center" wrapText="1"/>
    </xf>
    <xf numFmtId="3" fontId="5" fillId="0" borderId="55" xfId="0" applyNumberFormat="1" applyFont="1" applyBorder="1" applyAlignment="1" applyProtection="1">
      <alignment vertical="center" wrapText="1"/>
    </xf>
    <xf numFmtId="3" fontId="9" fillId="0" borderId="55" xfId="0" applyNumberFormat="1" applyFont="1" applyBorder="1" applyAlignment="1" applyProtection="1">
      <alignment horizontal="right" vertical="center" wrapText="1"/>
    </xf>
    <xf numFmtId="9" fontId="3" fillId="0" borderId="55" xfId="0" applyNumberFormat="1" applyFont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left" vertical="center" wrapText="1"/>
    </xf>
    <xf numFmtId="0" fontId="9" fillId="0" borderId="16" xfId="1" applyFont="1" applyFill="1" applyBorder="1" applyAlignment="1" applyProtection="1">
      <alignment vertical="center" wrapText="1"/>
    </xf>
    <xf numFmtId="0" fontId="9" fillId="0" borderId="93" xfId="1" applyFont="1" applyFill="1" applyBorder="1" applyAlignment="1" applyProtection="1">
      <alignment horizontal="left" vertical="center" wrapText="1"/>
    </xf>
    <xf numFmtId="0" fontId="9" fillId="0" borderId="94" xfId="1" applyFont="1" applyFill="1" applyBorder="1" applyAlignment="1" applyProtection="1">
      <alignment vertical="center" wrapText="1"/>
    </xf>
    <xf numFmtId="3" fontId="9" fillId="0" borderId="7" xfId="0" applyNumberFormat="1" applyFont="1" applyFill="1" applyBorder="1" applyAlignment="1" applyProtection="1">
      <alignment vertical="center" wrapText="1"/>
    </xf>
    <xf numFmtId="3" fontId="3" fillId="0" borderId="96" xfId="0" applyNumberFormat="1" applyFont="1" applyFill="1" applyBorder="1" applyAlignment="1" applyProtection="1">
      <alignment horizontal="right" vertical="center" wrapText="1"/>
    </xf>
    <xf numFmtId="3" fontId="3" fillId="0" borderId="96" xfId="0" applyNumberFormat="1" applyFont="1" applyBorder="1" applyAlignment="1" applyProtection="1">
      <alignment horizontal="right" vertical="center" wrapText="1"/>
    </xf>
    <xf numFmtId="3" fontId="3" fillId="0" borderId="95" xfId="0" applyNumberFormat="1" applyFont="1" applyFill="1" applyBorder="1" applyAlignment="1" applyProtection="1">
      <alignment horizontal="right" vertical="center" wrapText="1"/>
    </xf>
    <xf numFmtId="3" fontId="3" fillId="0" borderId="95" xfId="0" applyNumberFormat="1" applyFont="1" applyBorder="1" applyAlignment="1" applyProtection="1">
      <alignment horizontal="right" vertical="center" wrapText="1"/>
    </xf>
    <xf numFmtId="0" fontId="46" fillId="0" borderId="97" xfId="0" applyFont="1" applyBorder="1" applyAlignment="1" applyProtection="1">
      <alignment horizontal="left" vertical="center" wrapText="1"/>
    </xf>
    <xf numFmtId="0" fontId="46" fillId="0" borderId="99" xfId="0" applyFont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0" fontId="22" fillId="3" borderId="19" xfId="0" applyFont="1" applyFill="1" applyBorder="1" applyAlignment="1" applyProtection="1">
      <alignment horizontal="center" vertical="center"/>
    </xf>
    <xf numFmtId="0" fontId="57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9" fillId="6" borderId="17" xfId="0" applyFont="1" applyFill="1" applyBorder="1" applyAlignment="1" applyProtection="1">
      <alignment horizontal="center" vertical="center" wrapText="1"/>
    </xf>
    <xf numFmtId="0" fontId="9" fillId="6" borderId="41" xfId="0" applyFont="1" applyFill="1" applyBorder="1" applyAlignment="1" applyProtection="1">
      <alignment horizontal="center" vertical="center" wrapText="1"/>
    </xf>
    <xf numFmtId="0" fontId="58" fillId="3" borderId="19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0" fillId="14" borderId="0" xfId="0" applyFill="1" applyProtection="1"/>
    <xf numFmtId="0" fontId="6" fillId="14" borderId="0" xfId="0" applyFont="1" applyFill="1" applyProtection="1"/>
    <xf numFmtId="0" fontId="24" fillId="14" borderId="0" xfId="0" applyFont="1" applyFill="1" applyAlignment="1" applyProtection="1">
      <alignment textRotation="90"/>
    </xf>
    <xf numFmtId="0" fontId="28" fillId="14" borderId="0" xfId="0" applyFont="1" applyFill="1" applyAlignment="1" applyProtection="1">
      <alignment horizontal="left"/>
    </xf>
    <xf numFmtId="0" fontId="28" fillId="14" borderId="0" xfId="0" applyFont="1" applyFill="1" applyAlignment="1" applyProtection="1">
      <alignment wrapText="1"/>
    </xf>
    <xf numFmtId="3" fontId="47" fillId="14" borderId="0" xfId="0" applyNumberFormat="1" applyFont="1" applyFill="1" applyAlignment="1" applyProtection="1">
      <alignment horizontal="right"/>
    </xf>
    <xf numFmtId="4" fontId="47" fillId="14" borderId="0" xfId="0" applyNumberFormat="1" applyFont="1" applyFill="1" applyAlignment="1" applyProtection="1">
      <alignment horizontal="right"/>
    </xf>
    <xf numFmtId="4" fontId="37" fillId="14" borderId="0" xfId="0" applyNumberFormat="1" applyFont="1" applyFill="1" applyAlignment="1" applyProtection="1">
      <alignment horizontal="right"/>
    </xf>
    <xf numFmtId="0" fontId="0" fillId="14" borderId="0" xfId="0" applyFill="1" applyAlignment="1" applyProtection="1">
      <alignment vertical="center" wrapText="1"/>
    </xf>
    <xf numFmtId="0" fontId="0" fillId="14" borderId="0" xfId="0" applyFill="1" applyAlignment="1" applyProtection="1">
      <alignment horizontal="center" vertical="center"/>
    </xf>
    <xf numFmtId="0" fontId="6" fillId="14" borderId="0" xfId="0" applyFont="1" applyFill="1" applyAlignment="1" applyProtection="1">
      <alignment horizontal="center" vertical="center"/>
    </xf>
    <xf numFmtId="164" fontId="0" fillId="14" borderId="0" xfId="0" applyNumberFormat="1" applyFill="1" applyAlignment="1" applyProtection="1">
      <alignment horizontal="center"/>
    </xf>
    <xf numFmtId="165" fontId="0" fillId="14" borderId="0" xfId="0" applyNumberFormat="1" applyFill="1" applyAlignment="1" applyProtection="1">
      <alignment horizontal="center"/>
    </xf>
    <xf numFmtId="165" fontId="21" fillId="14" borderId="0" xfId="0" applyNumberFormat="1" applyFont="1" applyFill="1" applyAlignment="1" applyProtection="1">
      <alignment horizontal="center"/>
    </xf>
    <xf numFmtId="0" fontId="42" fillId="14" borderId="0" xfId="0" applyFont="1" applyFill="1" applyProtection="1"/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3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80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5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3" fillId="0" borderId="80" xfId="0" applyFont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3" fontId="9" fillId="0" borderId="41" xfId="0" applyNumberFormat="1" applyFont="1" applyFill="1" applyBorder="1" applyAlignment="1" applyProtection="1">
      <alignment horizontal="right" vertical="center" wrapText="1"/>
    </xf>
    <xf numFmtId="164" fontId="9" fillId="0" borderId="41" xfId="0" applyNumberFormat="1" applyFont="1" applyFill="1" applyBorder="1" applyAlignment="1" applyProtection="1">
      <alignment horizontal="right" vertical="center" wrapText="1"/>
    </xf>
    <xf numFmtId="0" fontId="23" fillId="9" borderId="49" xfId="0" applyFont="1" applyFill="1" applyBorder="1" applyAlignment="1">
      <alignment horizontal="center" vertical="center"/>
    </xf>
    <xf numFmtId="0" fontId="23" fillId="9" borderId="50" xfId="0" applyFont="1" applyFill="1" applyBorder="1" applyAlignment="1">
      <alignment horizontal="center" vertical="center"/>
    </xf>
    <xf numFmtId="0" fontId="23" fillId="9" borderId="5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" fillId="7" borderId="17" xfId="0" applyFont="1" applyFill="1" applyBorder="1" applyAlignment="1" applyProtection="1">
      <alignment horizontal="center" vertical="center" textRotation="90" wrapText="1"/>
    </xf>
    <xf numFmtId="0" fontId="5" fillId="7" borderId="16" xfId="0" applyFont="1" applyFill="1" applyBorder="1" applyAlignment="1" applyProtection="1">
      <alignment horizontal="center" vertical="center" textRotation="90" wrapText="1"/>
    </xf>
    <xf numFmtId="0" fontId="5" fillId="7" borderId="18" xfId="0" applyFont="1" applyFill="1" applyBorder="1" applyAlignment="1" applyProtection="1">
      <alignment horizontal="center" vertical="center" textRotation="90" wrapText="1"/>
    </xf>
    <xf numFmtId="0" fontId="5" fillId="6" borderId="47" xfId="0" applyFont="1" applyFill="1" applyBorder="1" applyAlignment="1" applyProtection="1">
      <alignment horizontal="center" vertical="center" textRotation="90" wrapText="1"/>
    </xf>
    <xf numFmtId="0" fontId="5" fillId="6" borderId="37" xfId="0" applyFont="1" applyFill="1" applyBorder="1" applyAlignment="1" applyProtection="1">
      <alignment horizontal="center" vertical="center" textRotation="90" wrapText="1"/>
    </xf>
    <xf numFmtId="0" fontId="5" fillId="7" borderId="77" xfId="0" applyFont="1" applyFill="1" applyBorder="1" applyAlignment="1" applyProtection="1">
      <alignment horizontal="center" vertical="center" textRotation="90" wrapText="1"/>
    </xf>
    <xf numFmtId="0" fontId="5" fillId="6" borderId="37" xfId="0" applyFont="1" applyFill="1" applyBorder="1" applyAlignment="1" applyProtection="1">
      <alignment horizontal="center" vertical="center" textRotation="90"/>
    </xf>
    <xf numFmtId="0" fontId="5" fillId="6" borderId="33" xfId="0" applyFont="1" applyFill="1" applyBorder="1" applyAlignment="1" applyProtection="1">
      <alignment horizontal="center" vertical="center" textRotation="90"/>
    </xf>
    <xf numFmtId="0" fontId="5" fillId="6" borderId="87" xfId="0" applyFont="1" applyFill="1" applyBorder="1" applyAlignment="1" applyProtection="1">
      <alignment horizontal="center" vertical="center" textRotation="90"/>
    </xf>
    <xf numFmtId="0" fontId="5" fillId="6" borderId="88" xfId="0" applyFont="1" applyFill="1" applyBorder="1" applyAlignment="1" applyProtection="1">
      <alignment horizontal="center" vertical="center" textRotation="90"/>
    </xf>
    <xf numFmtId="0" fontId="5" fillId="6" borderId="91" xfId="0" applyFont="1" applyFill="1" applyBorder="1" applyAlignment="1" applyProtection="1">
      <alignment horizontal="center" vertical="center" textRotation="90"/>
    </xf>
    <xf numFmtId="0" fontId="5" fillId="2" borderId="89" xfId="0" applyFont="1" applyFill="1" applyBorder="1" applyAlignment="1" applyProtection="1">
      <alignment horizontal="center" vertical="center" textRotation="90" wrapText="1"/>
    </xf>
    <xf numFmtId="0" fontId="5" fillId="2" borderId="90" xfId="0" applyFont="1" applyFill="1" applyBorder="1" applyAlignment="1" applyProtection="1">
      <alignment horizontal="center" vertical="center" textRotation="90" wrapText="1"/>
    </xf>
    <xf numFmtId="0" fontId="5" fillId="2" borderId="92" xfId="0" applyFont="1" applyFill="1" applyBorder="1" applyAlignment="1" applyProtection="1">
      <alignment horizontal="center" vertical="center" textRotation="90" wrapText="1"/>
    </xf>
    <xf numFmtId="0" fontId="5" fillId="3" borderId="86" xfId="0" applyFont="1" applyFill="1" applyBorder="1" applyAlignment="1" applyProtection="1">
      <alignment horizontal="center" vertical="center" textRotation="90" wrapText="1"/>
    </xf>
    <xf numFmtId="0" fontId="5" fillId="3" borderId="26" xfId="0" applyFont="1" applyFill="1" applyBorder="1" applyAlignment="1" applyProtection="1">
      <alignment horizontal="center" vertical="center" textRotation="90" wrapText="1"/>
    </xf>
    <xf numFmtId="0" fontId="5" fillId="3" borderId="43" xfId="0" applyFont="1" applyFill="1" applyBorder="1" applyAlignment="1" applyProtection="1">
      <alignment horizontal="center" vertical="center" textRotation="90" wrapText="1"/>
    </xf>
    <xf numFmtId="0" fontId="5" fillId="3" borderId="21" xfId="0" applyFont="1" applyFill="1" applyBorder="1" applyAlignment="1" applyProtection="1">
      <alignment horizontal="center" vertical="center" textRotation="90" wrapText="1"/>
    </xf>
    <xf numFmtId="0" fontId="5" fillId="3" borderId="16" xfId="0" applyFont="1" applyFill="1" applyBorder="1" applyAlignment="1" applyProtection="1">
      <alignment horizontal="center" vertical="center" textRotation="90" wrapText="1"/>
    </xf>
    <xf numFmtId="0" fontId="5" fillId="3" borderId="41" xfId="0" applyFont="1" applyFill="1" applyBorder="1" applyAlignment="1" applyProtection="1">
      <alignment horizontal="center" vertical="center" textRotation="90" wrapText="1"/>
    </xf>
    <xf numFmtId="0" fontId="5" fillId="2" borderId="21" xfId="0" applyFont="1" applyFill="1" applyBorder="1" applyAlignment="1" applyProtection="1">
      <alignment horizontal="center" vertical="center" textRotation="90" wrapText="1"/>
    </xf>
    <xf numFmtId="0" fontId="5" fillId="2" borderId="16" xfId="0" applyFont="1" applyFill="1" applyBorder="1" applyAlignment="1" applyProtection="1">
      <alignment horizontal="center" vertical="center" textRotation="90" wrapText="1"/>
    </xf>
    <xf numFmtId="0" fontId="5" fillId="2" borderId="41" xfId="0" applyFont="1" applyFill="1" applyBorder="1" applyAlignment="1" applyProtection="1">
      <alignment horizontal="center" vertical="center" textRotation="90" wrapText="1"/>
    </xf>
    <xf numFmtId="0" fontId="5" fillId="6" borderId="36" xfId="0" applyFont="1" applyFill="1" applyBorder="1" applyAlignment="1" applyProtection="1">
      <alignment horizontal="center" vertical="center" textRotation="90"/>
    </xf>
    <xf numFmtId="0" fontId="5" fillId="6" borderId="40" xfId="0" applyFont="1" applyFill="1" applyBorder="1" applyAlignment="1" applyProtection="1">
      <alignment horizontal="center" vertical="center" textRotation="90"/>
    </xf>
    <xf numFmtId="0" fontId="5" fillId="7" borderId="41" xfId="0" applyFont="1" applyFill="1" applyBorder="1" applyAlignment="1" applyProtection="1">
      <alignment horizontal="center" vertical="center" textRotation="90" wrapText="1"/>
    </xf>
    <xf numFmtId="0" fontId="5" fillId="7" borderId="21" xfId="0" applyFont="1" applyFill="1" applyBorder="1" applyAlignment="1" applyProtection="1">
      <alignment horizontal="center" vertical="center" textRotation="90" wrapText="1"/>
    </xf>
    <xf numFmtId="0" fontId="5" fillId="6" borderId="46" xfId="0" applyFont="1" applyFill="1" applyBorder="1" applyAlignment="1" applyProtection="1">
      <alignment horizontal="center" vertical="center" textRotation="90"/>
    </xf>
    <xf numFmtId="0" fontId="5" fillId="7" borderId="20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13" xfId="0" applyFont="1" applyFill="1" applyBorder="1" applyAlignment="1" applyProtection="1">
      <alignment horizontal="center" vertical="center" textRotation="90" wrapText="1"/>
    </xf>
    <xf numFmtId="0" fontId="5" fillId="3" borderId="4" xfId="0" applyFont="1" applyFill="1" applyBorder="1" applyAlignment="1" applyProtection="1">
      <alignment horizontal="center" vertical="center" textRotation="90" wrapText="1"/>
    </xf>
    <xf numFmtId="0" fontId="5" fillId="3" borderId="77" xfId="0" applyFont="1" applyFill="1" applyBorder="1" applyAlignment="1" applyProtection="1">
      <alignment horizontal="center" vertical="center" textRotation="90" wrapText="1"/>
    </xf>
    <xf numFmtId="0" fontId="5" fillId="3" borderId="52" xfId="0" applyFont="1" applyFill="1" applyBorder="1" applyAlignment="1" applyProtection="1">
      <alignment horizontal="center" vertical="center" textRotation="90" wrapText="1"/>
    </xf>
    <xf numFmtId="0" fontId="5" fillId="3" borderId="17" xfId="0" applyFont="1" applyFill="1" applyBorder="1" applyAlignment="1" applyProtection="1">
      <alignment horizontal="center" vertical="center" textRotation="90" wrapText="1"/>
    </xf>
    <xf numFmtId="0" fontId="5" fillId="3" borderId="24" xfId="0" applyFont="1" applyFill="1" applyBorder="1" applyAlignment="1" applyProtection="1">
      <alignment horizontal="center" vertical="center" textRotation="90" wrapText="1"/>
    </xf>
    <xf numFmtId="0" fontId="5" fillId="3" borderId="55" xfId="0" applyFont="1" applyFill="1" applyBorder="1" applyAlignment="1" applyProtection="1">
      <alignment horizontal="center" vertical="center" textRotation="90" wrapText="1"/>
    </xf>
    <xf numFmtId="0" fontId="17" fillId="6" borderId="42" xfId="0" applyFont="1" applyFill="1" applyBorder="1" applyAlignment="1" applyProtection="1">
      <alignment horizontal="center" vertical="center" wrapText="1"/>
    </xf>
    <xf numFmtId="0" fontId="17" fillId="6" borderId="43" xfId="0" applyFont="1" applyFill="1" applyBorder="1" applyAlignment="1" applyProtection="1">
      <alignment horizontal="center" vertical="center" wrapText="1"/>
    </xf>
    <xf numFmtId="0" fontId="22" fillId="3" borderId="34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center" vertical="center" textRotation="90"/>
    </xf>
    <xf numFmtId="0" fontId="5" fillId="2" borderId="41" xfId="0" applyFont="1" applyFill="1" applyBorder="1" applyAlignment="1" applyProtection="1">
      <alignment horizontal="center" vertical="center" textRotation="90"/>
    </xf>
    <xf numFmtId="0" fontId="5" fillId="3" borderId="18" xfId="0" applyFont="1" applyFill="1" applyBorder="1" applyAlignment="1" applyProtection="1">
      <alignment horizontal="center" vertical="center" textRotation="90" wrapText="1"/>
    </xf>
    <xf numFmtId="0" fontId="27" fillId="4" borderId="0" xfId="0" applyFont="1" applyFill="1" applyAlignment="1" applyProtection="1">
      <alignment horizontal="center" vertical="center"/>
    </xf>
    <xf numFmtId="0" fontId="27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/>
    </xf>
    <xf numFmtId="0" fontId="26" fillId="4" borderId="0" xfId="0" applyFont="1" applyFill="1" applyAlignment="1" applyProtection="1">
      <alignment horizontal="right" vertical="center"/>
    </xf>
    <xf numFmtId="0" fontId="26" fillId="4" borderId="0" xfId="0" applyFont="1" applyFill="1" applyAlignment="1" applyProtection="1">
      <alignment horizontal="center" vertical="center"/>
    </xf>
    <xf numFmtId="0" fontId="9" fillId="6" borderId="31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165" fontId="41" fillId="0" borderId="73" xfId="0" applyNumberFormat="1" applyFont="1" applyFill="1" applyBorder="1" applyAlignment="1" applyProtection="1">
      <alignment horizontal="center" vertical="center" wrapText="1"/>
    </xf>
    <xf numFmtId="165" fontId="41" fillId="0" borderId="70" xfId="0" applyNumberFormat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41" xfId="1" applyFont="1" applyFill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41" xfId="0" applyNumberFormat="1" applyFont="1" applyFill="1" applyBorder="1" applyAlignment="1" applyProtection="1">
      <alignment horizontal="center" vertical="center" wrapText="1"/>
    </xf>
    <xf numFmtId="3" fontId="5" fillId="0" borderId="13" xfId="0" applyNumberFormat="1" applyFont="1" applyBorder="1" applyAlignment="1" applyProtection="1">
      <alignment horizontal="right" vertical="center" wrapText="1"/>
    </xf>
    <xf numFmtId="3" fontId="5" fillId="0" borderId="41" xfId="0" applyNumberFormat="1" applyFont="1" applyBorder="1" applyAlignment="1" applyProtection="1">
      <alignment horizontal="center"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3" fontId="3" fillId="0" borderId="41" xfId="0" applyNumberFormat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165" fontId="3" fillId="0" borderId="41" xfId="0" applyNumberFormat="1" applyFont="1" applyBorder="1" applyAlignment="1" applyProtection="1">
      <alignment horizontal="right" vertical="center" wrapText="1"/>
    </xf>
    <xf numFmtId="3" fontId="3" fillId="0" borderId="15" xfId="0" applyNumberFormat="1" applyFont="1" applyBorder="1" applyAlignment="1" applyProtection="1">
      <alignment horizontal="right" vertical="center" wrapText="1"/>
    </xf>
    <xf numFmtId="3" fontId="3" fillId="0" borderId="42" xfId="0" applyNumberFormat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right" vertical="center" wrapText="1"/>
    </xf>
    <xf numFmtId="164" fontId="3" fillId="0" borderId="43" xfId="0" applyNumberFormat="1" applyFont="1" applyBorder="1" applyAlignment="1" applyProtection="1">
      <alignment horizontal="right" vertical="center" wrapText="1"/>
    </xf>
    <xf numFmtId="9" fontId="3" fillId="0" borderId="98" xfId="0" applyNumberFormat="1" applyFont="1" applyBorder="1" applyAlignment="1" applyProtection="1">
      <alignment horizontal="center" vertical="center" wrapText="1"/>
      <protection locked="0"/>
    </xf>
    <xf numFmtId="9" fontId="3" fillId="0" borderId="97" xfId="0" applyNumberFormat="1" applyFont="1" applyBorder="1" applyAlignment="1" applyProtection="1">
      <alignment horizontal="center" vertical="center" wrapText="1"/>
      <protection locked="0"/>
    </xf>
    <xf numFmtId="3" fontId="3" fillId="0" borderId="98" xfId="0" applyNumberFormat="1" applyFont="1" applyBorder="1" applyAlignment="1" applyProtection="1">
      <alignment horizontal="center" vertical="center" wrapText="1"/>
    </xf>
    <xf numFmtId="3" fontId="3" fillId="0" borderId="97" xfId="0" applyNumberFormat="1" applyFont="1" applyBorder="1" applyAlignment="1" applyProtection="1">
      <alignment horizontal="center" vertical="center" wrapText="1"/>
    </xf>
    <xf numFmtId="9" fontId="3" fillId="0" borderId="98" xfId="0" applyNumberFormat="1" applyFont="1" applyBorder="1" applyAlignment="1" applyProtection="1">
      <alignment horizontal="center" vertical="center" wrapText="1"/>
    </xf>
    <xf numFmtId="9" fontId="3" fillId="0" borderId="97" xfId="0" applyNumberFormat="1" applyFont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textRotation="90" wrapText="1"/>
    </xf>
    <xf numFmtId="0" fontId="31" fillId="0" borderId="42" xfId="0" applyFont="1" applyFill="1" applyBorder="1" applyAlignment="1" applyProtection="1">
      <alignment horizontal="center" vertical="center" textRotation="90" wrapText="1"/>
    </xf>
    <xf numFmtId="0" fontId="9" fillId="0" borderId="14" xfId="1" applyFont="1" applyBorder="1" applyAlignment="1" applyProtection="1">
      <alignment horizontal="left" vertical="center" wrapText="1"/>
    </xf>
    <xf numFmtId="0" fontId="9" fillId="0" borderId="43" xfId="1" applyFont="1" applyBorder="1" applyAlignment="1" applyProtection="1">
      <alignment horizontal="left" vertical="center" wrapText="1"/>
    </xf>
    <xf numFmtId="0" fontId="33" fillId="11" borderId="48" xfId="0" applyFont="1" applyFill="1" applyBorder="1" applyAlignment="1">
      <alignment horizontal="left" vertical="center" wrapText="1"/>
    </xf>
    <xf numFmtId="0" fontId="33" fillId="10" borderId="48" xfId="0" applyFont="1" applyFill="1" applyBorder="1" applyAlignment="1">
      <alignment horizontal="left" vertical="center" wrapText="1"/>
    </xf>
    <xf numFmtId="0" fontId="35" fillId="12" borderId="62" xfId="0" applyFont="1" applyFill="1" applyBorder="1" applyAlignment="1">
      <alignment horizontal="center" vertical="center" wrapText="1"/>
    </xf>
    <xf numFmtId="0" fontId="35" fillId="12" borderId="64" xfId="0" applyFont="1" applyFill="1" applyBorder="1" applyAlignment="1">
      <alignment horizontal="center" vertical="center" wrapText="1"/>
    </xf>
    <xf numFmtId="0" fontId="35" fillId="12" borderId="63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4" fillId="13" borderId="48" xfId="0" applyFont="1" applyFill="1" applyBorder="1" applyAlignment="1">
      <alignment horizontal="center" vertical="center" wrapText="1"/>
    </xf>
    <xf numFmtId="0" fontId="35" fillId="13" borderId="48" xfId="0" applyFont="1" applyFill="1" applyBorder="1" applyAlignment="1">
      <alignment horizontal="center" vertical="center" wrapText="1"/>
    </xf>
    <xf numFmtId="0" fontId="34" fillId="13" borderId="62" xfId="0" applyFont="1" applyFill="1" applyBorder="1" applyAlignment="1">
      <alignment horizontal="center" vertical="center" wrapText="1"/>
    </xf>
    <xf numFmtId="0" fontId="34" fillId="13" borderId="63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1"/>
    <cellStyle name="Normalno 3" xfId="3"/>
    <cellStyle name="Normalno 3 2" xfId="4"/>
    <cellStyle name="Obično_01_ZAGREBAČKA ŽUPANIJA" xfId="2"/>
  </cellStyles>
  <dxfs count="1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F66"/>
      <color rgb="FFCCFF33"/>
      <color rgb="FFFFFF99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C55"/>
  <sheetViews>
    <sheetView showGridLines="0" zoomScale="80" zoomScaleNormal="80" workbookViewId="0">
      <selection activeCell="C5" sqref="C5"/>
    </sheetView>
  </sheetViews>
  <sheetFormatPr defaultColWidth="9.140625" defaultRowHeight="15" x14ac:dyDescent="0.25"/>
  <cols>
    <col min="1" max="1" width="3.28515625" style="118" customWidth="1"/>
    <col min="2" max="2" width="5" style="118" customWidth="1"/>
    <col min="3" max="3" width="141.42578125" style="118" bestFit="1" customWidth="1"/>
    <col min="4" max="16384" width="9.140625" style="127"/>
  </cols>
  <sheetData>
    <row r="2" spans="1:3" s="123" customFormat="1" ht="19.5" x14ac:dyDescent="0.25">
      <c r="A2" s="785" t="s">
        <v>13</v>
      </c>
      <c r="B2" s="785"/>
      <c r="C2" s="785"/>
    </row>
    <row r="4" spans="1:3" s="124" customFormat="1" ht="21" customHeight="1" x14ac:dyDescent="0.25">
      <c r="A4" s="782" t="s">
        <v>11</v>
      </c>
      <c r="B4" s="783"/>
      <c r="C4" s="784"/>
    </row>
    <row r="5" spans="1:3" s="125" customFormat="1" ht="22.5" customHeight="1" x14ac:dyDescent="0.25">
      <c r="A5" s="119" t="s">
        <v>12</v>
      </c>
      <c r="B5" s="119"/>
      <c r="C5" s="119"/>
    </row>
    <row r="6" spans="1:3" s="126" customFormat="1" ht="21.75" customHeight="1" x14ac:dyDescent="0.25">
      <c r="A6" s="129"/>
      <c r="B6" s="130" t="s">
        <v>14</v>
      </c>
      <c r="C6" s="122"/>
    </row>
    <row r="7" spans="1:3" ht="18" customHeight="1" x14ac:dyDescent="0.25">
      <c r="A7" s="131"/>
      <c r="B7" s="132"/>
      <c r="C7" s="120" t="s">
        <v>15</v>
      </c>
    </row>
    <row r="8" spans="1:3" ht="18" customHeight="1" x14ac:dyDescent="0.25">
      <c r="A8" s="131"/>
      <c r="B8" s="132"/>
      <c r="C8" s="120" t="s">
        <v>16</v>
      </c>
    </row>
    <row r="9" spans="1:3" s="126" customFormat="1" ht="21.75" customHeight="1" x14ac:dyDescent="0.25">
      <c r="A9" s="129"/>
      <c r="B9" s="130" t="s">
        <v>17</v>
      </c>
      <c r="C9" s="122"/>
    </row>
    <row r="10" spans="1:3" ht="18" customHeight="1" x14ac:dyDescent="0.25">
      <c r="A10" s="131"/>
      <c r="B10" s="132"/>
      <c r="C10" s="120" t="s">
        <v>18</v>
      </c>
    </row>
    <row r="11" spans="1:3" ht="18" customHeight="1" x14ac:dyDescent="0.25">
      <c r="A11" s="131"/>
      <c r="B11" s="132"/>
      <c r="C11" s="120" t="s">
        <v>19</v>
      </c>
    </row>
    <row r="12" spans="1:3" ht="18" customHeight="1" x14ac:dyDescent="0.25">
      <c r="A12" s="131"/>
      <c r="B12" s="132"/>
      <c r="C12" s="120" t="s">
        <v>20</v>
      </c>
    </row>
    <row r="13" spans="1:3" ht="18" customHeight="1" x14ac:dyDescent="0.25">
      <c r="A13" s="131"/>
      <c r="B13" s="132"/>
      <c r="C13" s="120" t="s">
        <v>21</v>
      </c>
    </row>
    <row r="14" spans="1:3" s="126" customFormat="1" ht="21.75" customHeight="1" x14ac:dyDescent="0.25">
      <c r="A14" s="129"/>
      <c r="B14" s="130" t="s">
        <v>22</v>
      </c>
      <c r="C14" s="122"/>
    </row>
    <row r="15" spans="1:3" ht="18" customHeight="1" x14ac:dyDescent="0.25">
      <c r="A15" s="131"/>
      <c r="B15" s="132"/>
      <c r="C15" s="121" t="s">
        <v>24</v>
      </c>
    </row>
    <row r="16" spans="1:3" ht="18" customHeight="1" x14ac:dyDescent="0.25">
      <c r="A16" s="131"/>
      <c r="B16" s="132"/>
      <c r="C16" s="121" t="s">
        <v>23</v>
      </c>
    </row>
    <row r="17" spans="1:3" ht="18" customHeight="1" x14ac:dyDescent="0.25">
      <c r="A17" s="131"/>
      <c r="B17" s="132"/>
      <c r="C17" s="121" t="s">
        <v>25</v>
      </c>
    </row>
    <row r="18" spans="1:3" s="125" customFormat="1" ht="22.5" customHeight="1" x14ac:dyDescent="0.25">
      <c r="A18" s="133" t="s">
        <v>26</v>
      </c>
      <c r="B18" s="134"/>
      <c r="C18" s="119"/>
    </row>
    <row r="19" spans="1:3" s="126" customFormat="1" ht="21.75" customHeight="1" x14ac:dyDescent="0.25">
      <c r="A19" s="129"/>
      <c r="B19" s="135" t="s">
        <v>27</v>
      </c>
      <c r="C19" s="122"/>
    </row>
    <row r="20" spans="1:3" ht="18" customHeight="1" x14ac:dyDescent="0.25">
      <c r="A20" s="131"/>
      <c r="B20" s="132"/>
      <c r="C20" s="121" t="s">
        <v>28</v>
      </c>
    </row>
    <row r="21" spans="1:3" ht="18" customHeight="1" x14ac:dyDescent="0.25">
      <c r="A21" s="131"/>
      <c r="B21" s="132"/>
      <c r="C21" s="121" t="s">
        <v>29</v>
      </c>
    </row>
    <row r="22" spans="1:3" ht="18" customHeight="1" x14ac:dyDescent="0.25">
      <c r="A22" s="131"/>
      <c r="B22" s="132"/>
      <c r="C22" s="120" t="s">
        <v>31</v>
      </c>
    </row>
    <row r="23" spans="1:3" s="126" customFormat="1" ht="21.75" customHeight="1" x14ac:dyDescent="0.25">
      <c r="A23" s="129"/>
      <c r="B23" s="130" t="s">
        <v>30</v>
      </c>
      <c r="C23" s="122"/>
    </row>
    <row r="24" spans="1:3" ht="18" customHeight="1" x14ac:dyDescent="0.25">
      <c r="A24" s="131"/>
      <c r="B24" s="132"/>
      <c r="C24" s="120" t="s">
        <v>32</v>
      </c>
    </row>
    <row r="25" spans="1:3" ht="18" customHeight="1" x14ac:dyDescent="0.25">
      <c r="A25" s="131"/>
      <c r="B25" s="132"/>
      <c r="C25" s="120" t="s">
        <v>33</v>
      </c>
    </row>
    <row r="26" spans="1:3" ht="18" customHeight="1" x14ac:dyDescent="0.25">
      <c r="A26" s="131"/>
      <c r="B26" s="132"/>
      <c r="C26" s="121" t="s">
        <v>37</v>
      </c>
    </row>
    <row r="27" spans="1:3" ht="18" customHeight="1" x14ac:dyDescent="0.25">
      <c r="A27" s="131"/>
      <c r="B27" s="132"/>
      <c r="C27" s="121" t="s">
        <v>34</v>
      </c>
    </row>
    <row r="28" spans="1:3" ht="18" customHeight="1" x14ac:dyDescent="0.25">
      <c r="A28" s="131"/>
      <c r="B28" s="132"/>
      <c r="C28" s="121" t="s">
        <v>35</v>
      </c>
    </row>
    <row r="29" spans="1:3" s="126" customFormat="1" ht="21.75" customHeight="1" x14ac:dyDescent="0.25">
      <c r="A29" s="129"/>
      <c r="B29" s="135" t="s">
        <v>36</v>
      </c>
      <c r="C29" s="122"/>
    </row>
    <row r="30" spans="1:3" ht="18" customHeight="1" x14ac:dyDescent="0.25">
      <c r="A30" s="131"/>
      <c r="B30" s="132"/>
      <c r="C30" s="121" t="s">
        <v>38</v>
      </c>
    </row>
    <row r="31" spans="1:3" ht="18" customHeight="1" x14ac:dyDescent="0.25">
      <c r="A31" s="131"/>
      <c r="B31" s="132"/>
      <c r="C31" s="120" t="s">
        <v>39</v>
      </c>
    </row>
    <row r="32" spans="1:3" s="125" customFormat="1" ht="22.5" customHeight="1" x14ac:dyDescent="0.25">
      <c r="A32" s="133" t="s">
        <v>46</v>
      </c>
      <c r="B32" s="134"/>
      <c r="C32" s="119"/>
    </row>
    <row r="33" spans="1:3" s="126" customFormat="1" ht="21.75" customHeight="1" x14ac:dyDescent="0.25">
      <c r="A33" s="129"/>
      <c r="B33" s="135" t="s">
        <v>40</v>
      </c>
      <c r="C33" s="122"/>
    </row>
    <row r="34" spans="1:3" ht="18" customHeight="1" x14ac:dyDescent="0.25">
      <c r="A34" s="131"/>
      <c r="B34" s="132"/>
      <c r="C34" s="121" t="s">
        <v>41</v>
      </c>
    </row>
    <row r="35" spans="1:3" ht="18" customHeight="1" x14ac:dyDescent="0.25">
      <c r="A35" s="131"/>
      <c r="B35" s="132"/>
      <c r="C35" s="121" t="s">
        <v>42</v>
      </c>
    </row>
    <row r="36" spans="1:3" ht="18" customHeight="1" x14ac:dyDescent="0.25">
      <c r="A36" s="131"/>
      <c r="B36" s="132"/>
      <c r="C36" s="121" t="s">
        <v>43</v>
      </c>
    </row>
    <row r="37" spans="1:3" ht="18" customHeight="1" x14ac:dyDescent="0.25">
      <c r="A37" s="131"/>
      <c r="B37" s="132"/>
      <c r="C37" s="121" t="s">
        <v>44</v>
      </c>
    </row>
    <row r="38" spans="1:3" ht="18" customHeight="1" x14ac:dyDescent="0.25">
      <c r="A38" s="131"/>
      <c r="B38" s="132"/>
      <c r="C38" s="121" t="s">
        <v>45</v>
      </c>
    </row>
    <row r="39" spans="1:3" s="126" customFormat="1" ht="21.75" customHeight="1" x14ac:dyDescent="0.25">
      <c r="A39" s="129"/>
      <c r="B39" s="135" t="s">
        <v>47</v>
      </c>
      <c r="C39" s="122"/>
    </row>
    <row r="40" spans="1:3" ht="18" customHeight="1" x14ac:dyDescent="0.25">
      <c r="A40" s="131"/>
      <c r="B40" s="132"/>
      <c r="C40" s="120" t="s">
        <v>48</v>
      </c>
    </row>
    <row r="41" spans="1:3" ht="18" customHeight="1" x14ac:dyDescent="0.25">
      <c r="A41" s="131"/>
      <c r="B41" s="132"/>
      <c r="C41" s="120" t="s">
        <v>50</v>
      </c>
    </row>
    <row r="42" spans="1:3" s="125" customFormat="1" ht="22.5" customHeight="1" x14ac:dyDescent="0.25">
      <c r="A42" s="136" t="s">
        <v>49</v>
      </c>
      <c r="B42" s="134"/>
      <c r="C42" s="119"/>
    </row>
    <row r="43" spans="1:3" s="126" customFormat="1" ht="21.75" customHeight="1" x14ac:dyDescent="0.25">
      <c r="A43" s="129"/>
      <c r="B43" s="130" t="s">
        <v>51</v>
      </c>
      <c r="C43" s="122"/>
    </row>
    <row r="44" spans="1:3" ht="18" customHeight="1" x14ac:dyDescent="0.25">
      <c r="A44" s="131"/>
      <c r="B44" s="132"/>
      <c r="C44" s="120" t="s">
        <v>52</v>
      </c>
    </row>
    <row r="45" spans="1:3" ht="18" customHeight="1" x14ac:dyDescent="0.25">
      <c r="A45" s="131"/>
      <c r="B45" s="132"/>
      <c r="C45" s="120" t="s">
        <v>54</v>
      </c>
    </row>
    <row r="46" spans="1:3" ht="18" customHeight="1" x14ac:dyDescent="0.25">
      <c r="A46" s="131"/>
      <c r="B46" s="132"/>
      <c r="C46" s="120" t="s">
        <v>53</v>
      </c>
    </row>
    <row r="47" spans="1:3" s="126" customFormat="1" ht="21.75" customHeight="1" x14ac:dyDescent="0.25">
      <c r="A47" s="129"/>
      <c r="B47" s="130" t="s">
        <v>55</v>
      </c>
      <c r="C47" s="122"/>
    </row>
    <row r="48" spans="1:3" ht="18" customHeight="1" x14ac:dyDescent="0.25">
      <c r="A48" s="131"/>
      <c r="B48" s="132"/>
      <c r="C48" s="120" t="s">
        <v>57</v>
      </c>
    </row>
    <row r="49" spans="1:3" ht="18" customHeight="1" x14ac:dyDescent="0.25">
      <c r="A49" s="131"/>
      <c r="B49" s="132"/>
      <c r="C49" s="120" t="s">
        <v>56</v>
      </c>
    </row>
    <row r="50" spans="1:3" s="125" customFormat="1" ht="22.5" customHeight="1" x14ac:dyDescent="0.25">
      <c r="A50" s="136" t="s">
        <v>58</v>
      </c>
      <c r="B50" s="134"/>
      <c r="C50" s="119"/>
    </row>
    <row r="51" spans="1:3" s="126" customFormat="1" ht="21.75" customHeight="1" x14ac:dyDescent="0.25">
      <c r="A51" s="129"/>
      <c r="B51" s="130" t="s">
        <v>59</v>
      </c>
      <c r="C51" s="122"/>
    </row>
    <row r="52" spans="1:3" ht="18" customHeight="1" x14ac:dyDescent="0.25">
      <c r="A52" s="131"/>
      <c r="B52" s="132"/>
      <c r="C52" s="120" t="s">
        <v>60</v>
      </c>
    </row>
    <row r="53" spans="1:3" s="126" customFormat="1" ht="21.75" customHeight="1" x14ac:dyDescent="0.25">
      <c r="A53" s="129"/>
      <c r="B53" s="130" t="s">
        <v>61</v>
      </c>
      <c r="C53" s="122"/>
    </row>
    <row r="54" spans="1:3" ht="18" customHeight="1" x14ac:dyDescent="0.25">
      <c r="A54" s="131"/>
      <c r="B54" s="132"/>
      <c r="C54" s="120" t="s">
        <v>62</v>
      </c>
    </row>
    <row r="55" spans="1:3" ht="18" customHeight="1" x14ac:dyDescent="0.25">
      <c r="A55" s="131"/>
      <c r="B55" s="132"/>
      <c r="C55" s="120" t="s">
        <v>63</v>
      </c>
    </row>
  </sheetData>
  <sheetProtection algorithmName="SHA-512" hashValue="DbtvEpbcgV8GNsCP5kTB5nKqdrFtVXHPc2FXa2usl9jr7LB9IKcLZlkfEiPD2Gri4tgWunZNgXgKyTBeZInekg==" saltValue="P2EAN9rRYKbpnacW9DnONQ==" spinCount="100000" sheet="1" objects="1" scenarios="1"/>
  <mergeCells count="2">
    <mergeCell ref="A4:C4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41"/>
  <sheetViews>
    <sheetView showGridLines="0" tabSelected="1" view="pageBreakPreview" zoomScale="80" zoomScaleNormal="90" zoomScaleSheetLayoutView="80" workbookViewId="0">
      <pane xSplit="6" ySplit="9" topLeftCell="G10" activePane="bottomRight" state="frozen"/>
      <selection activeCell="A48" sqref="A48"/>
      <selection pane="topRight" activeCell="A48" sqref="A48"/>
      <selection pane="bottomLeft" activeCell="A48" sqref="A48"/>
      <selection pane="bottomRight" activeCell="O238" sqref="O238"/>
    </sheetView>
  </sheetViews>
  <sheetFormatPr defaultColWidth="9.140625" defaultRowHeight="15" x14ac:dyDescent="0.25"/>
  <cols>
    <col min="1" max="1" width="5.7109375" style="10" bestFit="1" customWidth="1"/>
    <col min="2" max="2" width="9.140625" style="10" customWidth="1"/>
    <col min="3" max="3" width="9.85546875" style="51" customWidth="1"/>
    <col min="4" max="4" width="2.7109375" style="82" customWidth="1"/>
    <col min="5" max="5" width="9" style="52" customWidth="1"/>
    <col min="6" max="6" width="28.5703125" style="53" customWidth="1"/>
    <col min="7" max="7" width="12.7109375" style="361" customWidth="1"/>
    <col min="8" max="8" width="10.85546875" style="361" customWidth="1"/>
    <col min="9" max="9" width="11.28515625" style="361" customWidth="1"/>
    <col min="10" max="10" width="11" style="361" customWidth="1"/>
    <col min="11" max="11" width="12.140625" style="360" customWidth="1"/>
    <col min="12" max="12" width="31.140625" style="74" customWidth="1"/>
    <col min="13" max="13" width="12.140625" style="57" customWidth="1"/>
    <col min="14" max="14" width="12.140625" style="707" customWidth="1"/>
    <col min="15" max="15" width="12.140625" style="57" customWidth="1"/>
    <col min="16" max="16" width="4.85546875" style="379" customWidth="1"/>
    <col min="17" max="17" width="6.7109375" style="380" customWidth="1"/>
    <col min="18" max="18" width="14.28515625" style="71" customWidth="1"/>
    <col min="19" max="19" width="9.140625" style="9"/>
    <col min="20" max="20" width="13" style="9" bestFit="1" customWidth="1"/>
    <col min="21" max="26" width="9.140625" style="9"/>
    <col min="27" max="27" width="9.140625" style="301"/>
    <col min="28" max="16384" width="9.140625" style="10"/>
  </cols>
  <sheetData>
    <row r="1" spans="1:27" x14ac:dyDescent="0.25">
      <c r="A1" s="832" t="s">
        <v>867</v>
      </c>
      <c r="B1" s="832"/>
      <c r="C1" s="832"/>
      <c r="D1" s="832"/>
      <c r="E1" s="832"/>
      <c r="F1" s="832"/>
      <c r="G1" s="833"/>
      <c r="H1" s="833"/>
      <c r="I1" s="833"/>
      <c r="J1" s="833"/>
      <c r="K1" s="833"/>
      <c r="L1" s="832"/>
      <c r="M1" s="832"/>
      <c r="N1" s="832"/>
      <c r="O1" s="832"/>
      <c r="P1" s="832"/>
      <c r="Q1" s="832"/>
      <c r="R1" s="832"/>
    </row>
    <row r="2" spans="1:27" x14ac:dyDescent="0.25">
      <c r="A2" s="832"/>
      <c r="B2" s="832"/>
      <c r="C2" s="832"/>
      <c r="D2" s="832"/>
      <c r="E2" s="832"/>
      <c r="F2" s="832"/>
      <c r="G2" s="833"/>
      <c r="H2" s="833"/>
      <c r="I2" s="833"/>
      <c r="J2" s="833"/>
      <c r="K2" s="833"/>
      <c r="L2" s="832"/>
      <c r="M2" s="832"/>
      <c r="N2" s="832"/>
      <c r="O2" s="832"/>
      <c r="P2" s="832"/>
      <c r="Q2" s="832"/>
      <c r="R2" s="832"/>
    </row>
    <row r="3" spans="1:27" ht="15.75" x14ac:dyDescent="0.25">
      <c r="A3" s="68"/>
      <c r="B3" s="68"/>
      <c r="C3" s="68"/>
      <c r="D3" s="80"/>
      <c r="E3" s="68"/>
      <c r="F3" s="68"/>
      <c r="G3" s="311"/>
      <c r="H3" s="311"/>
      <c r="I3" s="311"/>
      <c r="J3" s="311"/>
      <c r="K3" s="402"/>
      <c r="L3" s="72"/>
      <c r="M3" s="68"/>
      <c r="N3" s="701"/>
      <c r="O3" s="68"/>
      <c r="P3" s="68"/>
      <c r="Q3" s="68"/>
      <c r="R3" s="69"/>
    </row>
    <row r="4" spans="1:27" ht="15.75" x14ac:dyDescent="0.25">
      <c r="A4" s="834" t="s">
        <v>864</v>
      </c>
      <c r="B4" s="834"/>
      <c r="C4" s="834"/>
      <c r="D4" s="834"/>
      <c r="E4" s="834"/>
      <c r="F4" s="834"/>
      <c r="G4" s="835"/>
      <c r="H4" s="835"/>
      <c r="I4" s="835"/>
      <c r="J4" s="835"/>
      <c r="K4" s="835"/>
      <c r="L4" s="834"/>
      <c r="M4" s="836"/>
      <c r="N4" s="836"/>
      <c r="O4" s="836"/>
      <c r="P4" s="836"/>
      <c r="Q4" s="836"/>
      <c r="R4" s="69"/>
    </row>
    <row r="5" spans="1:27" ht="15.75" x14ac:dyDescent="0.25">
      <c r="A5" s="834" t="s">
        <v>7</v>
      </c>
      <c r="B5" s="834"/>
      <c r="C5" s="834"/>
      <c r="D5" s="834"/>
      <c r="E5" s="834"/>
      <c r="F5" s="834"/>
      <c r="G5" s="835"/>
      <c r="H5" s="835"/>
      <c r="I5" s="835"/>
      <c r="J5" s="835"/>
      <c r="K5" s="835"/>
      <c r="L5" s="834"/>
      <c r="M5" s="836"/>
      <c r="N5" s="836"/>
      <c r="O5" s="836"/>
      <c r="P5" s="836"/>
      <c r="Q5" s="836"/>
      <c r="R5" s="836"/>
    </row>
    <row r="6" spans="1:27" ht="15.75" thickBot="1" x14ac:dyDescent="0.3">
      <c r="A6" s="11"/>
      <c r="B6" s="11"/>
      <c r="C6" s="12"/>
      <c r="D6" s="81"/>
      <c r="E6" s="13"/>
      <c r="F6" s="14"/>
      <c r="G6" s="346"/>
      <c r="H6" s="346"/>
      <c r="I6" s="346"/>
      <c r="J6" s="346"/>
      <c r="K6" s="403"/>
      <c r="L6" s="73"/>
      <c r="M6" s="56"/>
      <c r="N6" s="702"/>
      <c r="O6" s="56"/>
      <c r="P6" s="366"/>
      <c r="Q6" s="367"/>
      <c r="R6" s="70"/>
    </row>
    <row r="7" spans="1:27" s="16" customFormat="1" ht="38.25" x14ac:dyDescent="0.2">
      <c r="A7" s="99" t="s">
        <v>0</v>
      </c>
      <c r="B7" s="100" t="s">
        <v>2</v>
      </c>
      <c r="C7" s="101" t="s">
        <v>1</v>
      </c>
      <c r="D7" s="837" t="s">
        <v>8</v>
      </c>
      <c r="E7" s="838"/>
      <c r="F7" s="100" t="s">
        <v>9</v>
      </c>
      <c r="G7" s="100" t="s">
        <v>731</v>
      </c>
      <c r="H7" s="100" t="s">
        <v>732</v>
      </c>
      <c r="I7" s="100" t="s">
        <v>733</v>
      </c>
      <c r="J7" s="100" t="s">
        <v>865</v>
      </c>
      <c r="K7" s="100" t="s">
        <v>866</v>
      </c>
      <c r="L7" s="100" t="s">
        <v>632</v>
      </c>
      <c r="M7" s="100" t="s">
        <v>303</v>
      </c>
      <c r="N7" s="703" t="s">
        <v>695</v>
      </c>
      <c r="O7" s="100" t="s">
        <v>877</v>
      </c>
      <c r="P7" s="839" t="s">
        <v>6</v>
      </c>
      <c r="Q7" s="840"/>
      <c r="R7" s="841"/>
      <c r="S7" s="15"/>
      <c r="T7" s="15"/>
      <c r="U7" s="15"/>
      <c r="V7" s="15"/>
      <c r="W7" s="15"/>
      <c r="X7" s="15"/>
      <c r="Y7" s="15"/>
      <c r="Z7" s="15"/>
      <c r="AA7" s="302"/>
    </row>
    <row r="8" spans="1:27" s="16" customFormat="1" ht="13.5" thickBot="1" x14ac:dyDescent="0.25">
      <c r="A8" s="364"/>
      <c r="B8" s="103"/>
      <c r="C8" s="365"/>
      <c r="D8" s="824"/>
      <c r="E8" s="825"/>
      <c r="F8" s="103"/>
      <c r="G8" s="103"/>
      <c r="H8" s="103"/>
      <c r="I8" s="103"/>
      <c r="J8" s="103"/>
      <c r="K8" s="404"/>
      <c r="L8" s="103"/>
      <c r="M8" s="103"/>
      <c r="N8" s="704"/>
      <c r="O8" s="103"/>
      <c r="P8" s="104" t="s">
        <v>3</v>
      </c>
      <c r="Q8" s="105" t="s">
        <v>4</v>
      </c>
      <c r="R8" s="106" t="s">
        <v>5</v>
      </c>
      <c r="S8" s="15"/>
      <c r="T8" s="15"/>
      <c r="U8" s="15"/>
      <c r="V8" s="15"/>
      <c r="W8" s="15"/>
      <c r="X8" s="15"/>
      <c r="Y8" s="15"/>
      <c r="Z8" s="15"/>
      <c r="AA8" s="302"/>
    </row>
    <row r="9" spans="1:27" s="78" customFormat="1" ht="13.5" thickTop="1" thickBot="1" x14ac:dyDescent="0.3">
      <c r="A9" s="826" t="s">
        <v>10</v>
      </c>
      <c r="B9" s="827"/>
      <c r="C9" s="827"/>
      <c r="D9" s="827"/>
      <c r="E9" s="827"/>
      <c r="F9" s="827"/>
      <c r="G9" s="75">
        <f>G10+G13+G23+G30+G36+G41+G47+G49+G57+G60+G62+G67+G71+G74+G86+G94+G98+G104+G106+G109+G111+G118+G129+G133+G137+G142+G144+G146+G149+G155+G158+G162+G164+G172+G174+G177+G188+G193+G195+G197+G199+G212+G226+G236+G238+G243+G230+G233</f>
        <v>182695545.22000003</v>
      </c>
      <c r="H9" s="75">
        <f>H10+H13+H23+H30+H36+H41+H47+H49+H57+H60+H62+H67+H71+H74+H86+H94+H98+H104+H106+H109+H111+H118+H129+H133+H137+H142+H144+H146+H149+H155+H158+H162+H164+H172+H174+H177+H188+H193+H195+H197+H199+H212+H226+H236+H238+H243+H230+H233</f>
        <v>224817093</v>
      </c>
      <c r="I9" s="75">
        <f>I10+I13+I23+I30+I36+I41+I47+I49+I57+I60+I62+I67+I71+I74+I86+I94+I98+I104+I106+I109+I111+I118+I129+I133+I137+I142+I144+I146+I149+I155+I158+I162+I164+I172+I174+I177+I188+I193+I195+I197+I199+I212+I226+I236+I238+I243+I230+I233</f>
        <v>226547280</v>
      </c>
      <c r="J9" s="75">
        <f>J10+J13+J23+J30+J36+J41+J47+J49+J57+J60+J62+J67+J71+J74+J86+J94+J98+J104+J106+J109+J111+J118+J129+J133+J137+J142+J144+J146+J149+J155+J158+J162+J164+J172+J174+J177+J188+J193+J195+J197+J199+J212+J226+J236+J238+J243+J230+J233</f>
        <v>-2289878</v>
      </c>
      <c r="K9" s="75">
        <f>K10+K13+K23+K30+K36+K41+K47+K49+K57+K60+K62+K67+K71+K74+K86+K94+K98+K104+K106+K109+K111+K118+K129+K133+K137+K142+K144+K146+K149+K155+K158+K162+K164+K172+K174+K177+K188+K193+K195+K197+K199+K212+K226+K236+K238+K243+K230+K233</f>
        <v>224257402</v>
      </c>
      <c r="L9" s="76"/>
      <c r="M9" s="700"/>
      <c r="N9" s="705"/>
      <c r="O9" s="700"/>
      <c r="P9" s="83"/>
      <c r="Q9" s="79"/>
      <c r="R9" s="102"/>
      <c r="S9" s="77"/>
      <c r="T9" s="441"/>
      <c r="U9" s="77"/>
      <c r="V9" s="77"/>
      <c r="W9" s="77"/>
      <c r="X9" s="77"/>
      <c r="Y9" s="77"/>
      <c r="Z9" s="77"/>
      <c r="AA9" s="303"/>
    </row>
    <row r="10" spans="1:27" s="18" customFormat="1" ht="45.75" customHeight="1" thickTop="1" x14ac:dyDescent="0.25">
      <c r="A10" s="809" t="s">
        <v>64</v>
      </c>
      <c r="B10" s="828" t="s">
        <v>65</v>
      </c>
      <c r="C10" s="803" t="s">
        <v>66</v>
      </c>
      <c r="D10" s="184">
        <v>1160</v>
      </c>
      <c r="E10" s="224">
        <v>1160</v>
      </c>
      <c r="F10" s="225" t="s">
        <v>102</v>
      </c>
      <c r="G10" s="177">
        <f>SUM(G11:G12)</f>
        <v>2638163.1100000003</v>
      </c>
      <c r="H10" s="177">
        <f t="shared" ref="H10:K10" si="0">SUM(H11:H12)</f>
        <v>4961650</v>
      </c>
      <c r="I10" s="177">
        <f>SUM(I11:I12)</f>
        <v>6742150</v>
      </c>
      <c r="J10" s="177">
        <f t="shared" si="0"/>
        <v>-180000</v>
      </c>
      <c r="K10" s="177">
        <f t="shared" si="0"/>
        <v>6562150</v>
      </c>
      <c r="L10" s="225"/>
      <c r="M10" s="563"/>
      <c r="N10" s="563"/>
      <c r="O10" s="724"/>
      <c r="P10" s="386">
        <v>18</v>
      </c>
      <c r="Q10" s="387">
        <v>1801</v>
      </c>
      <c r="R10" s="388"/>
      <c r="S10" s="17"/>
      <c r="T10" s="17"/>
      <c r="U10" s="17"/>
      <c r="V10" s="17"/>
      <c r="W10" s="17"/>
      <c r="X10" s="17"/>
      <c r="Y10" s="17"/>
      <c r="Z10" s="17"/>
      <c r="AA10" s="301" t="s">
        <v>620</v>
      </c>
    </row>
    <row r="11" spans="1:27" ht="25.5" x14ac:dyDescent="0.25">
      <c r="A11" s="792"/>
      <c r="B11" s="829"/>
      <c r="C11" s="804"/>
      <c r="D11" s="461">
        <v>1160</v>
      </c>
      <c r="E11" s="54" t="s">
        <v>111</v>
      </c>
      <c r="F11" s="115" t="s">
        <v>112</v>
      </c>
      <c r="G11" s="193">
        <v>404553.2</v>
      </c>
      <c r="H11" s="193">
        <v>682500</v>
      </c>
      <c r="I11" s="193">
        <v>380000</v>
      </c>
      <c r="J11" s="193">
        <v>-180000</v>
      </c>
      <c r="K11" s="193">
        <f>I11+J11</f>
        <v>200000</v>
      </c>
      <c r="L11" s="584" t="s">
        <v>749</v>
      </c>
      <c r="M11" s="585">
        <v>26</v>
      </c>
      <c r="N11" s="585">
        <v>26</v>
      </c>
      <c r="O11" s="725">
        <v>26</v>
      </c>
      <c r="P11" s="195">
        <v>18</v>
      </c>
      <c r="Q11" s="196">
        <v>1801</v>
      </c>
      <c r="R11" s="297"/>
      <c r="V11" s="307"/>
      <c r="AA11" s="301" t="s">
        <v>621</v>
      </c>
    </row>
    <row r="12" spans="1:27" ht="20.25" x14ac:dyDescent="0.25">
      <c r="A12" s="792"/>
      <c r="B12" s="829"/>
      <c r="C12" s="804"/>
      <c r="D12" s="693">
        <v>1160</v>
      </c>
      <c r="E12" s="149" t="s">
        <v>113</v>
      </c>
      <c r="F12" s="209" t="s">
        <v>114</v>
      </c>
      <c r="G12" s="236">
        <v>2233609.91</v>
      </c>
      <c r="H12" s="236">
        <v>4279150</v>
      </c>
      <c r="I12" s="236">
        <v>6362150</v>
      </c>
      <c r="J12" s="4">
        <v>0</v>
      </c>
      <c r="K12" s="4">
        <f>I12+J12</f>
        <v>6362150</v>
      </c>
      <c r="L12" s="586" t="s">
        <v>750</v>
      </c>
      <c r="M12" s="587">
        <v>25</v>
      </c>
      <c r="N12" s="587">
        <v>30</v>
      </c>
      <c r="O12" s="726">
        <v>28</v>
      </c>
      <c r="P12" s="25">
        <v>18</v>
      </c>
      <c r="Q12" s="26">
        <v>1801</v>
      </c>
      <c r="R12" s="297"/>
      <c r="V12" s="17"/>
      <c r="AA12" s="301" t="s">
        <v>630</v>
      </c>
    </row>
    <row r="13" spans="1:27" ht="25.5" customHeight="1" x14ac:dyDescent="0.25">
      <c r="A13" s="792"/>
      <c r="B13" s="829"/>
      <c r="C13" s="804"/>
      <c r="D13" s="201"/>
      <c r="E13" s="197"/>
      <c r="F13" s="198"/>
      <c r="G13" s="347"/>
      <c r="H13" s="347"/>
      <c r="I13" s="347"/>
      <c r="J13" s="347"/>
      <c r="K13" s="347"/>
      <c r="L13" s="200"/>
      <c r="M13" s="562"/>
      <c r="N13" s="562"/>
      <c r="O13" s="727"/>
      <c r="P13" s="330"/>
      <c r="Q13" s="314"/>
      <c r="R13" s="297"/>
      <c r="AA13" s="301" t="s">
        <v>622</v>
      </c>
    </row>
    <row r="14" spans="1:27" ht="25.5" customHeight="1" thickBot="1" x14ac:dyDescent="0.3">
      <c r="A14" s="792"/>
      <c r="B14" s="829"/>
      <c r="C14" s="804"/>
      <c r="D14" s="185"/>
      <c r="E14" s="45"/>
      <c r="F14" s="46"/>
      <c r="G14" s="385"/>
      <c r="H14" s="544"/>
      <c r="I14" s="544"/>
      <c r="J14" s="544"/>
      <c r="K14" s="544"/>
      <c r="L14" s="588"/>
      <c r="M14" s="589"/>
      <c r="N14" s="589"/>
      <c r="O14" s="728"/>
      <c r="P14" s="331"/>
      <c r="Q14" s="315"/>
      <c r="R14" s="298"/>
      <c r="AA14" s="301" t="s">
        <v>623</v>
      </c>
    </row>
    <row r="15" spans="1:27" ht="15.75" thickTop="1" x14ac:dyDescent="0.25">
      <c r="A15" s="792"/>
      <c r="B15" s="829"/>
      <c r="C15" s="803" t="s">
        <v>67</v>
      </c>
      <c r="D15" s="184"/>
      <c r="E15" s="84"/>
      <c r="F15" s="85"/>
      <c r="G15" s="86"/>
      <c r="H15" s="86"/>
      <c r="I15" s="86"/>
      <c r="J15" s="86"/>
      <c r="K15" s="86"/>
      <c r="L15" s="85"/>
      <c r="M15" s="561"/>
      <c r="N15" s="561"/>
      <c r="O15" s="729"/>
      <c r="P15" s="87"/>
      <c r="Q15" s="88"/>
      <c r="R15" s="297"/>
    </row>
    <row r="16" spans="1:27" x14ac:dyDescent="0.25">
      <c r="A16" s="792"/>
      <c r="B16" s="829"/>
      <c r="C16" s="804"/>
      <c r="D16" s="461"/>
      <c r="E16" s="157"/>
      <c r="F16" s="158"/>
      <c r="G16" s="159"/>
      <c r="H16" s="159"/>
      <c r="I16" s="159"/>
      <c r="J16" s="159"/>
      <c r="K16" s="159"/>
      <c r="L16" s="158"/>
      <c r="M16" s="590"/>
      <c r="N16" s="590"/>
      <c r="O16" s="730"/>
      <c r="P16" s="160"/>
      <c r="Q16" s="161"/>
      <c r="R16" s="297"/>
    </row>
    <row r="17" spans="1:18" x14ac:dyDescent="0.25">
      <c r="A17" s="792"/>
      <c r="B17" s="829"/>
      <c r="C17" s="804"/>
      <c r="D17" s="185"/>
      <c r="E17" s="45"/>
      <c r="F17" s="46"/>
      <c r="G17" s="65"/>
      <c r="H17" s="65"/>
      <c r="I17" s="1"/>
      <c r="J17" s="1"/>
      <c r="K17" s="1"/>
      <c r="L17" s="20"/>
      <c r="M17" s="591"/>
      <c r="N17" s="591"/>
      <c r="O17" s="731"/>
      <c r="P17" s="21"/>
      <c r="Q17" s="22"/>
      <c r="R17" s="297"/>
    </row>
    <row r="18" spans="1:18" x14ac:dyDescent="0.25">
      <c r="A18" s="792"/>
      <c r="B18" s="829"/>
      <c r="C18" s="804"/>
      <c r="D18" s="693"/>
      <c r="E18" s="149"/>
      <c r="F18" s="150"/>
      <c r="G18" s="111"/>
      <c r="H18" s="111"/>
      <c r="I18" s="4"/>
      <c r="J18" s="4"/>
      <c r="K18" s="4"/>
      <c r="L18" s="24"/>
      <c r="M18" s="587"/>
      <c r="N18" s="587"/>
      <c r="O18" s="726"/>
      <c r="P18" s="25"/>
      <c r="Q18" s="26"/>
      <c r="R18" s="297"/>
    </row>
    <row r="19" spans="1:18" x14ac:dyDescent="0.25">
      <c r="A19" s="792"/>
      <c r="B19" s="829"/>
      <c r="C19" s="804"/>
      <c r="D19" s="693"/>
      <c r="E19" s="149"/>
      <c r="F19" s="150"/>
      <c r="G19" s="111"/>
      <c r="H19" s="111"/>
      <c r="I19" s="4"/>
      <c r="J19" s="4"/>
      <c r="K19" s="4"/>
      <c r="L19" s="24"/>
      <c r="M19" s="587"/>
      <c r="N19" s="587"/>
      <c r="O19" s="726"/>
      <c r="P19" s="25"/>
      <c r="Q19" s="26"/>
      <c r="R19" s="297"/>
    </row>
    <row r="20" spans="1:18" x14ac:dyDescent="0.25">
      <c r="A20" s="792"/>
      <c r="B20" s="829"/>
      <c r="C20" s="804"/>
      <c r="D20" s="693"/>
      <c r="E20" s="149"/>
      <c r="F20" s="150"/>
      <c r="G20" s="111"/>
      <c r="H20" s="111"/>
      <c r="I20" s="4"/>
      <c r="J20" s="4"/>
      <c r="K20" s="4"/>
      <c r="L20" s="24"/>
      <c r="M20" s="587"/>
      <c r="N20" s="587"/>
      <c r="O20" s="726"/>
      <c r="P20" s="25"/>
      <c r="Q20" s="26"/>
      <c r="R20" s="297"/>
    </row>
    <row r="21" spans="1:18" x14ac:dyDescent="0.25">
      <c r="A21" s="792"/>
      <c r="B21" s="829"/>
      <c r="C21" s="804"/>
      <c r="D21" s="693"/>
      <c r="E21" s="149"/>
      <c r="F21" s="150"/>
      <c r="G21" s="111"/>
      <c r="H21" s="111"/>
      <c r="I21" s="4"/>
      <c r="J21" s="4"/>
      <c r="K21" s="4"/>
      <c r="L21" s="24"/>
      <c r="M21" s="587"/>
      <c r="N21" s="587"/>
      <c r="O21" s="726"/>
      <c r="P21" s="25"/>
      <c r="Q21" s="26"/>
      <c r="R21" s="297"/>
    </row>
    <row r="22" spans="1:18" ht="15.75" thickBot="1" x14ac:dyDescent="0.3">
      <c r="A22" s="792"/>
      <c r="B22" s="829"/>
      <c r="C22" s="831"/>
      <c r="D22" s="186"/>
      <c r="E22" s="27"/>
      <c r="F22" s="6"/>
      <c r="G22" s="2"/>
      <c r="H22" s="2"/>
      <c r="I22" s="2"/>
      <c r="J22" s="2"/>
      <c r="K22" s="2"/>
      <c r="L22" s="6"/>
      <c r="M22" s="592"/>
      <c r="N22" s="592"/>
      <c r="O22" s="732"/>
      <c r="P22" s="28"/>
      <c r="Q22" s="29"/>
      <c r="R22" s="298"/>
    </row>
    <row r="23" spans="1:18" ht="39.75" customHeight="1" thickTop="1" x14ac:dyDescent="0.25">
      <c r="A23" s="792"/>
      <c r="B23" s="829"/>
      <c r="C23" s="803" t="s">
        <v>68</v>
      </c>
      <c r="D23" s="184">
        <v>1140</v>
      </c>
      <c r="E23" s="84">
        <v>1140</v>
      </c>
      <c r="F23" s="418" t="s">
        <v>108</v>
      </c>
      <c r="G23" s="86">
        <f>G24</f>
        <v>32097.42</v>
      </c>
      <c r="H23" s="86">
        <f t="shared" ref="H23:K23" si="1">H24</f>
        <v>165000</v>
      </c>
      <c r="I23" s="86">
        <f t="shared" si="1"/>
        <v>280000</v>
      </c>
      <c r="J23" s="86">
        <f t="shared" si="1"/>
        <v>-85000</v>
      </c>
      <c r="K23" s="86">
        <f t="shared" si="1"/>
        <v>195000</v>
      </c>
      <c r="L23" s="85"/>
      <c r="M23" s="561"/>
      <c r="N23" s="561"/>
      <c r="O23" s="729"/>
      <c r="P23" s="87">
        <v>18</v>
      </c>
      <c r="Q23" s="88">
        <v>1801</v>
      </c>
      <c r="R23" s="297"/>
    </row>
    <row r="24" spans="1:18" ht="25.5" x14ac:dyDescent="0.25">
      <c r="A24" s="792"/>
      <c r="B24" s="829"/>
      <c r="C24" s="804"/>
      <c r="D24" s="185">
        <v>1140</v>
      </c>
      <c r="E24" s="486" t="s">
        <v>306</v>
      </c>
      <c r="F24" s="63" t="s">
        <v>305</v>
      </c>
      <c r="G24" s="65">
        <v>32097.42</v>
      </c>
      <c r="H24" s="65">
        <v>165000</v>
      </c>
      <c r="I24" s="111">
        <v>280000</v>
      </c>
      <c r="J24" s="4">
        <v>-85000</v>
      </c>
      <c r="K24" s="4">
        <f>I24+J24</f>
        <v>195000</v>
      </c>
      <c r="L24" s="20" t="s">
        <v>751</v>
      </c>
      <c r="M24" s="593">
        <v>5</v>
      </c>
      <c r="N24" s="593">
        <v>5</v>
      </c>
      <c r="O24" s="733">
        <v>3</v>
      </c>
      <c r="P24" s="21">
        <v>18</v>
      </c>
      <c r="Q24" s="22">
        <v>1801</v>
      </c>
      <c r="R24" s="297"/>
    </row>
    <row r="25" spans="1:18" x14ac:dyDescent="0.25">
      <c r="A25" s="792"/>
      <c r="B25" s="829"/>
      <c r="C25" s="804"/>
      <c r="D25" s="693"/>
      <c r="E25" s="149"/>
      <c r="F25" s="150"/>
      <c r="G25" s="111"/>
      <c r="H25" s="111"/>
      <c r="I25" s="4"/>
      <c r="J25" s="4"/>
      <c r="K25" s="4"/>
      <c r="L25" s="24"/>
      <c r="M25" s="587"/>
      <c r="N25" s="587"/>
      <c r="O25" s="726"/>
      <c r="P25" s="25"/>
      <c r="Q25" s="26"/>
      <c r="R25" s="297"/>
    </row>
    <row r="26" spans="1:18" x14ac:dyDescent="0.25">
      <c r="A26" s="792"/>
      <c r="B26" s="829"/>
      <c r="C26" s="804"/>
      <c r="D26" s="693"/>
      <c r="E26" s="149"/>
      <c r="F26" s="150"/>
      <c r="G26" s="111"/>
      <c r="H26" s="111"/>
      <c r="I26" s="4"/>
      <c r="J26" s="4"/>
      <c r="K26" s="4"/>
      <c r="L26" s="24"/>
      <c r="M26" s="587"/>
      <c r="N26" s="587"/>
      <c r="O26" s="726"/>
      <c r="P26" s="25"/>
      <c r="Q26" s="26"/>
      <c r="R26" s="297"/>
    </row>
    <row r="27" spans="1:18" x14ac:dyDescent="0.25">
      <c r="A27" s="792"/>
      <c r="B27" s="829"/>
      <c r="C27" s="804"/>
      <c r="D27" s="693"/>
      <c r="E27" s="149"/>
      <c r="F27" s="150"/>
      <c r="G27" s="111"/>
      <c r="H27" s="111"/>
      <c r="I27" s="4"/>
      <c r="J27" s="4"/>
      <c r="K27" s="4"/>
      <c r="L27" s="24"/>
      <c r="M27" s="587"/>
      <c r="N27" s="587"/>
      <c r="O27" s="726"/>
      <c r="P27" s="25"/>
      <c r="Q27" s="26"/>
      <c r="R27" s="297"/>
    </row>
    <row r="28" spans="1:18" x14ac:dyDescent="0.25">
      <c r="A28" s="792"/>
      <c r="B28" s="829"/>
      <c r="C28" s="804"/>
      <c r="D28" s="693"/>
      <c r="E28" s="149"/>
      <c r="F28" s="150"/>
      <c r="G28" s="111"/>
      <c r="H28" s="111"/>
      <c r="I28" s="4"/>
      <c r="J28" s="4"/>
      <c r="K28" s="4"/>
      <c r="L28" s="24"/>
      <c r="M28" s="587"/>
      <c r="N28" s="587"/>
      <c r="O28" s="726"/>
      <c r="P28" s="25"/>
      <c r="Q28" s="26"/>
      <c r="R28" s="297"/>
    </row>
    <row r="29" spans="1:18" ht="15.75" thickBot="1" x14ac:dyDescent="0.3">
      <c r="A29" s="792"/>
      <c r="B29" s="829"/>
      <c r="C29" s="831"/>
      <c r="D29" s="186"/>
      <c r="E29" s="27"/>
      <c r="F29" s="6"/>
      <c r="G29" s="2"/>
      <c r="H29" s="2"/>
      <c r="I29" s="2"/>
      <c r="J29" s="2"/>
      <c r="K29" s="2"/>
      <c r="L29" s="6"/>
      <c r="M29" s="592"/>
      <c r="N29" s="592"/>
      <c r="O29" s="732"/>
      <c r="P29" s="28"/>
      <c r="Q29" s="29"/>
      <c r="R29" s="298"/>
    </row>
    <row r="30" spans="1:18" ht="31.5" customHeight="1" thickTop="1" x14ac:dyDescent="0.25">
      <c r="A30" s="792"/>
      <c r="B30" s="829"/>
      <c r="C30" s="803" t="s">
        <v>69</v>
      </c>
      <c r="D30" s="184">
        <v>1140</v>
      </c>
      <c r="E30" s="84">
        <v>1140</v>
      </c>
      <c r="F30" s="418" t="s">
        <v>108</v>
      </c>
      <c r="G30" s="86">
        <f>G31</f>
        <v>355576.02</v>
      </c>
      <c r="H30" s="86">
        <f t="shared" ref="H30:K30" si="2">H31</f>
        <v>0</v>
      </c>
      <c r="I30" s="86">
        <f t="shared" si="2"/>
        <v>0</v>
      </c>
      <c r="J30" s="86">
        <f t="shared" si="2"/>
        <v>0</v>
      </c>
      <c r="K30" s="86">
        <f t="shared" si="2"/>
        <v>0</v>
      </c>
      <c r="L30" s="85"/>
      <c r="M30" s="561"/>
      <c r="N30" s="561"/>
      <c r="O30" s="729"/>
      <c r="P30" s="87">
        <v>18</v>
      </c>
      <c r="Q30" s="88">
        <v>1801</v>
      </c>
      <c r="R30" s="297"/>
    </row>
    <row r="31" spans="1:18" ht="25.5" x14ac:dyDescent="0.25">
      <c r="A31" s="792"/>
      <c r="B31" s="829"/>
      <c r="C31" s="804"/>
      <c r="D31" s="278">
        <v>1140</v>
      </c>
      <c r="E31" s="45" t="s">
        <v>636</v>
      </c>
      <c r="F31" s="46" t="s">
        <v>637</v>
      </c>
      <c r="G31" s="65">
        <v>355576.02</v>
      </c>
      <c r="H31" s="65">
        <v>0</v>
      </c>
      <c r="I31" s="1">
        <v>0</v>
      </c>
      <c r="J31" s="1">
        <v>0</v>
      </c>
      <c r="K31" s="1">
        <f>I31+J31</f>
        <v>0</v>
      </c>
      <c r="L31" s="20" t="s">
        <v>750</v>
      </c>
      <c r="M31" s="628">
        <v>0</v>
      </c>
      <c r="N31" s="628">
        <v>0</v>
      </c>
      <c r="O31" s="734">
        <v>0</v>
      </c>
      <c r="P31" s="21">
        <v>18</v>
      </c>
      <c r="Q31" s="22">
        <v>1801</v>
      </c>
      <c r="R31" s="466"/>
    </row>
    <row r="32" spans="1:18" x14ac:dyDescent="0.25">
      <c r="A32" s="792"/>
      <c r="B32" s="829"/>
      <c r="C32" s="804"/>
      <c r="D32" s="461"/>
      <c r="E32" s="157"/>
      <c r="F32" s="158"/>
      <c r="G32" s="159"/>
      <c r="H32" s="159"/>
      <c r="I32" s="159"/>
      <c r="J32" s="159"/>
      <c r="K32" s="159"/>
      <c r="L32" s="158"/>
      <c r="M32" s="590"/>
      <c r="N32" s="590"/>
      <c r="O32" s="730"/>
      <c r="P32" s="160"/>
      <c r="Q32" s="161"/>
      <c r="R32" s="297"/>
    </row>
    <row r="33" spans="1:27" x14ac:dyDescent="0.25">
      <c r="A33" s="792"/>
      <c r="B33" s="829"/>
      <c r="C33" s="804"/>
      <c r="D33" s="461"/>
      <c r="E33" s="157"/>
      <c r="F33" s="158"/>
      <c r="G33" s="159"/>
      <c r="H33" s="159"/>
      <c r="I33" s="159"/>
      <c r="J33" s="159"/>
      <c r="K33" s="159"/>
      <c r="L33" s="158"/>
      <c r="M33" s="590"/>
      <c r="N33" s="590"/>
      <c r="O33" s="730"/>
      <c r="P33" s="160"/>
      <c r="Q33" s="161"/>
      <c r="R33" s="297"/>
    </row>
    <row r="34" spans="1:27" x14ac:dyDescent="0.25">
      <c r="A34" s="792"/>
      <c r="B34" s="829"/>
      <c r="C34" s="804"/>
      <c r="D34" s="185"/>
      <c r="E34" s="45"/>
      <c r="F34" s="46"/>
      <c r="G34" s="65"/>
      <c r="H34" s="65"/>
      <c r="I34" s="1"/>
      <c r="J34" s="1"/>
      <c r="K34" s="1"/>
      <c r="L34" s="20"/>
      <c r="M34" s="591"/>
      <c r="N34" s="591"/>
      <c r="O34" s="731"/>
      <c r="P34" s="21"/>
      <c r="Q34" s="22"/>
      <c r="R34" s="297"/>
    </row>
    <row r="35" spans="1:27" ht="15.75" thickBot="1" x14ac:dyDescent="0.3">
      <c r="A35" s="792"/>
      <c r="B35" s="830"/>
      <c r="C35" s="805"/>
      <c r="D35" s="187"/>
      <c r="E35" s="162"/>
      <c r="F35" s="163"/>
      <c r="G35" s="164"/>
      <c r="H35" s="164"/>
      <c r="I35" s="164"/>
      <c r="J35" s="164"/>
      <c r="K35" s="164"/>
      <c r="L35" s="163"/>
      <c r="M35" s="594"/>
      <c r="N35" s="594"/>
      <c r="O35" s="735"/>
      <c r="P35" s="165"/>
      <c r="Q35" s="166"/>
      <c r="R35" s="298"/>
    </row>
    <row r="36" spans="1:27" ht="31.5" customHeight="1" thickTop="1" x14ac:dyDescent="0.25">
      <c r="A36" s="792"/>
      <c r="B36" s="807" t="s">
        <v>70</v>
      </c>
      <c r="C36" s="804" t="s">
        <v>71</v>
      </c>
      <c r="D36" s="575">
        <v>1171</v>
      </c>
      <c r="E36" s="227">
        <v>1171</v>
      </c>
      <c r="F36" s="554" t="s">
        <v>256</v>
      </c>
      <c r="G36" s="576"/>
      <c r="H36" s="576"/>
      <c r="I36" s="576"/>
      <c r="J36" s="576"/>
      <c r="K36" s="576"/>
      <c r="L36" s="554"/>
      <c r="M36" s="577"/>
      <c r="N36" s="577"/>
      <c r="O36" s="739"/>
      <c r="P36" s="578">
        <v>14</v>
      </c>
      <c r="Q36" s="579">
        <v>1401</v>
      </c>
      <c r="R36" s="297"/>
    </row>
    <row r="37" spans="1:27" ht="51" x14ac:dyDescent="0.25">
      <c r="A37" s="792"/>
      <c r="B37" s="807"/>
      <c r="C37" s="804"/>
      <c r="D37" s="693">
        <v>1171</v>
      </c>
      <c r="E37" s="149" t="s">
        <v>260</v>
      </c>
      <c r="F37" s="150" t="s">
        <v>264</v>
      </c>
      <c r="G37" s="153"/>
      <c r="H37" s="153"/>
      <c r="I37" s="4"/>
      <c r="J37" s="4"/>
      <c r="K37" s="4"/>
      <c r="L37" s="596" t="s">
        <v>309</v>
      </c>
      <c r="M37" s="597">
        <v>100</v>
      </c>
      <c r="N37" s="597">
        <v>115</v>
      </c>
      <c r="O37" s="740">
        <v>125</v>
      </c>
      <c r="P37" s="21">
        <v>14</v>
      </c>
      <c r="Q37" s="22">
        <v>1401</v>
      </c>
      <c r="R37" s="297"/>
    </row>
    <row r="38" spans="1:27" ht="28.5" customHeight="1" x14ac:dyDescent="0.25">
      <c r="A38" s="792"/>
      <c r="B38" s="807"/>
      <c r="C38" s="804"/>
      <c r="D38" s="693"/>
      <c r="E38" s="23"/>
      <c r="F38" s="24"/>
      <c r="G38" s="4"/>
      <c r="H38" s="4"/>
      <c r="I38" s="4"/>
      <c r="J38" s="4"/>
      <c r="K38" s="4"/>
      <c r="L38" s="598" t="s">
        <v>310</v>
      </c>
      <c r="M38" s="597">
        <v>280</v>
      </c>
      <c r="N38" s="597">
        <v>290</v>
      </c>
      <c r="O38" s="740">
        <v>315</v>
      </c>
      <c r="P38" s="25">
        <v>14</v>
      </c>
      <c r="Q38" s="26">
        <v>1401</v>
      </c>
      <c r="R38" s="297"/>
    </row>
    <row r="39" spans="1:27" x14ac:dyDescent="0.25">
      <c r="A39" s="792"/>
      <c r="B39" s="807"/>
      <c r="C39" s="804"/>
      <c r="D39" s="693"/>
      <c r="E39" s="23"/>
      <c r="F39" s="24"/>
      <c r="G39" s="4"/>
      <c r="H39" s="4"/>
      <c r="I39" s="4"/>
      <c r="J39" s="4"/>
      <c r="K39" s="4"/>
      <c r="L39" s="24"/>
      <c r="M39" s="599"/>
      <c r="N39" s="599"/>
      <c r="O39" s="741"/>
      <c r="P39" s="25"/>
      <c r="Q39" s="26"/>
      <c r="R39" s="297"/>
    </row>
    <row r="40" spans="1:27" ht="15.75" thickBot="1" x14ac:dyDescent="0.3">
      <c r="A40" s="810"/>
      <c r="B40" s="808"/>
      <c r="C40" s="805"/>
      <c r="D40" s="187"/>
      <c r="E40" s="162"/>
      <c r="F40" s="163"/>
      <c r="G40" s="164"/>
      <c r="H40" s="164"/>
      <c r="I40" s="164"/>
      <c r="J40" s="164"/>
      <c r="K40" s="164"/>
      <c r="L40" s="163"/>
      <c r="M40" s="594"/>
      <c r="N40" s="594"/>
      <c r="O40" s="735"/>
      <c r="P40" s="165"/>
      <c r="Q40" s="166"/>
      <c r="R40" s="298"/>
    </row>
    <row r="41" spans="1:27" s="9" customFormat="1" ht="21" customHeight="1" thickTop="1" x14ac:dyDescent="0.25">
      <c r="A41" s="809" t="s">
        <v>64</v>
      </c>
      <c r="B41" s="806" t="s">
        <v>70</v>
      </c>
      <c r="C41" s="803" t="s">
        <v>72</v>
      </c>
      <c r="D41" s="184">
        <v>1171</v>
      </c>
      <c r="E41" s="224">
        <v>1171</v>
      </c>
      <c r="F41" s="225" t="s">
        <v>256</v>
      </c>
      <c r="G41" s="177">
        <f>SUM(G42:G45)</f>
        <v>4188002.34</v>
      </c>
      <c r="H41" s="177">
        <f t="shared" ref="H41:K41" si="3">SUM(H42:H45)</f>
        <v>4927100</v>
      </c>
      <c r="I41" s="177">
        <f>SUM(I42:I45)</f>
        <v>4883000</v>
      </c>
      <c r="J41" s="177">
        <f t="shared" si="3"/>
        <v>490000</v>
      </c>
      <c r="K41" s="177">
        <f t="shared" si="3"/>
        <v>5373000</v>
      </c>
      <c r="L41" s="225"/>
      <c r="M41" s="563"/>
      <c r="N41" s="563"/>
      <c r="O41" s="724"/>
      <c r="P41" s="175">
        <v>14</v>
      </c>
      <c r="Q41" s="176">
        <v>1401</v>
      </c>
      <c r="R41" s="388"/>
      <c r="AA41" s="304"/>
    </row>
    <row r="42" spans="1:27" s="9" customFormat="1" ht="25.5" x14ac:dyDescent="0.25">
      <c r="A42" s="792"/>
      <c r="B42" s="807"/>
      <c r="C42" s="804"/>
      <c r="D42" s="461">
        <v>1171</v>
      </c>
      <c r="E42" s="137" t="s">
        <v>257</v>
      </c>
      <c r="F42" s="62" t="s">
        <v>261</v>
      </c>
      <c r="G42" s="108">
        <v>10000</v>
      </c>
      <c r="H42" s="108">
        <v>12000</v>
      </c>
      <c r="I42" s="4">
        <v>12000</v>
      </c>
      <c r="J42" s="4">
        <v>0</v>
      </c>
      <c r="K42" s="4">
        <f t="shared" ref="K42:K44" si="4">I42+J42</f>
        <v>12000</v>
      </c>
      <c r="L42" s="586" t="s">
        <v>752</v>
      </c>
      <c r="M42" s="587" t="s">
        <v>855</v>
      </c>
      <c r="N42" s="587" t="s">
        <v>855</v>
      </c>
      <c r="O42" s="726" t="s">
        <v>855</v>
      </c>
      <c r="P42" s="43">
        <v>14</v>
      </c>
      <c r="Q42" s="44">
        <v>1401</v>
      </c>
      <c r="R42" s="297"/>
      <c r="AA42" s="304"/>
    </row>
    <row r="43" spans="1:27" s="9" customFormat="1" ht="25.5" x14ac:dyDescent="0.25">
      <c r="A43" s="792"/>
      <c r="B43" s="807"/>
      <c r="C43" s="804"/>
      <c r="D43" s="461">
        <v>1171</v>
      </c>
      <c r="E43" s="137" t="s">
        <v>258</v>
      </c>
      <c r="F43" s="62" t="s">
        <v>262</v>
      </c>
      <c r="G43" s="108">
        <v>284670.25</v>
      </c>
      <c r="H43" s="108">
        <v>200000</v>
      </c>
      <c r="I43" s="4">
        <v>200000</v>
      </c>
      <c r="J43" s="4">
        <v>0</v>
      </c>
      <c r="K43" s="4">
        <f t="shared" si="4"/>
        <v>200000</v>
      </c>
      <c r="L43" s="586" t="s">
        <v>753</v>
      </c>
      <c r="M43" s="587">
        <v>30</v>
      </c>
      <c r="N43" s="587">
        <v>30</v>
      </c>
      <c r="O43" s="726">
        <v>30</v>
      </c>
      <c r="P43" s="43">
        <v>14</v>
      </c>
      <c r="Q43" s="44">
        <v>1401</v>
      </c>
      <c r="R43" s="297"/>
      <c r="AA43" s="304"/>
    </row>
    <row r="44" spans="1:27" s="9" customFormat="1" ht="25.5" x14ac:dyDescent="0.25">
      <c r="A44" s="792"/>
      <c r="B44" s="807"/>
      <c r="C44" s="804"/>
      <c r="D44" s="461">
        <v>1171</v>
      </c>
      <c r="E44" s="137" t="s">
        <v>259</v>
      </c>
      <c r="F44" s="62" t="s">
        <v>263</v>
      </c>
      <c r="G44" s="108">
        <v>19008.810000000001</v>
      </c>
      <c r="H44" s="108">
        <v>20000</v>
      </c>
      <c r="I44" s="4">
        <v>20000</v>
      </c>
      <c r="J44" s="4">
        <v>0</v>
      </c>
      <c r="K44" s="4">
        <f t="shared" si="4"/>
        <v>20000</v>
      </c>
      <c r="L44" s="586" t="s">
        <v>754</v>
      </c>
      <c r="M44" s="600">
        <v>5</v>
      </c>
      <c r="N44" s="600">
        <v>5</v>
      </c>
      <c r="O44" s="742">
        <v>5</v>
      </c>
      <c r="P44" s="43">
        <v>14</v>
      </c>
      <c r="Q44" s="44">
        <v>1401</v>
      </c>
      <c r="R44" s="297"/>
      <c r="AA44" s="304"/>
    </row>
    <row r="45" spans="1:27" s="9" customFormat="1" ht="102" x14ac:dyDescent="0.25">
      <c r="A45" s="792"/>
      <c r="B45" s="807"/>
      <c r="C45" s="804"/>
      <c r="D45" s="464">
        <v>1171</v>
      </c>
      <c r="E45" s="473" t="s">
        <v>260</v>
      </c>
      <c r="F45" s="150" t="s">
        <v>264</v>
      </c>
      <c r="G45" s="153">
        <v>3874323.28</v>
      </c>
      <c r="H45" s="153">
        <v>4695100</v>
      </c>
      <c r="I45" s="4">
        <v>4651000</v>
      </c>
      <c r="J45" s="4">
        <v>490000</v>
      </c>
      <c r="K45" s="4">
        <f>I45+J45</f>
        <v>5141000</v>
      </c>
      <c r="L45" s="601" t="s">
        <v>311</v>
      </c>
      <c r="M45" s="587">
        <v>380</v>
      </c>
      <c r="N45" s="587">
        <v>390</v>
      </c>
      <c r="O45" s="726">
        <v>530</v>
      </c>
      <c r="P45" s="25">
        <v>14</v>
      </c>
      <c r="Q45" s="26">
        <v>1401</v>
      </c>
      <c r="R45" s="308"/>
      <c r="AA45" s="304"/>
    </row>
    <row r="46" spans="1:27" s="9" customFormat="1" ht="51" x14ac:dyDescent="0.25">
      <c r="A46" s="792"/>
      <c r="B46" s="807"/>
      <c r="C46" s="804"/>
      <c r="D46" s="477">
        <v>1171</v>
      </c>
      <c r="E46" s="474"/>
      <c r="F46" s="472"/>
      <c r="G46" s="476"/>
      <c r="H46" s="476"/>
      <c r="I46" s="494"/>
      <c r="J46" s="494"/>
      <c r="K46" s="494"/>
      <c r="L46" s="598" t="s">
        <v>755</v>
      </c>
      <c r="M46" s="602">
        <v>2</v>
      </c>
      <c r="N46" s="602">
        <v>2</v>
      </c>
      <c r="O46" s="743">
        <v>2</v>
      </c>
      <c r="P46" s="467">
        <v>14</v>
      </c>
      <c r="Q46" s="468">
        <v>1401</v>
      </c>
      <c r="R46" s="310"/>
      <c r="AA46" s="304"/>
    </row>
    <row r="47" spans="1:27" s="9" customFormat="1" ht="38.25" x14ac:dyDescent="0.25">
      <c r="A47" s="792"/>
      <c r="B47" s="807"/>
      <c r="C47" s="804"/>
      <c r="D47" s="465">
        <v>1171</v>
      </c>
      <c r="E47" s="475"/>
      <c r="F47" s="62"/>
      <c r="G47" s="108"/>
      <c r="H47" s="108"/>
      <c r="I47" s="3"/>
      <c r="J47" s="3"/>
      <c r="K47" s="3"/>
      <c r="L47" s="566" t="s">
        <v>313</v>
      </c>
      <c r="M47" s="603">
        <v>36</v>
      </c>
      <c r="N47" s="603">
        <v>36</v>
      </c>
      <c r="O47" s="744">
        <v>45</v>
      </c>
      <c r="P47" s="469">
        <v>14</v>
      </c>
      <c r="Q47" s="470">
        <v>1401</v>
      </c>
      <c r="R47" s="471"/>
      <c r="AA47" s="304"/>
    </row>
    <row r="48" spans="1:27" s="9" customFormat="1" ht="15.75" thickBot="1" x14ac:dyDescent="0.3">
      <c r="A48" s="792"/>
      <c r="B48" s="807"/>
      <c r="C48" s="805"/>
      <c r="D48" s="694"/>
      <c r="E48" s="167"/>
      <c r="F48" s="168"/>
      <c r="G48" s="169"/>
      <c r="H48" s="169"/>
      <c r="I48" s="178"/>
      <c r="J48" s="178"/>
      <c r="K48" s="178"/>
      <c r="L48" s="604"/>
      <c r="M48" s="605"/>
      <c r="N48" s="605"/>
      <c r="O48" s="745"/>
      <c r="P48" s="170"/>
      <c r="Q48" s="171"/>
      <c r="R48" s="696"/>
      <c r="AA48" s="304"/>
    </row>
    <row r="49" spans="1:27" s="9" customFormat="1" ht="21" thickTop="1" x14ac:dyDescent="0.25">
      <c r="A49" s="792"/>
      <c r="B49" s="807"/>
      <c r="C49" s="803" t="s">
        <v>73</v>
      </c>
      <c r="D49" s="184">
        <v>1172</v>
      </c>
      <c r="E49" s="172">
        <v>1172</v>
      </c>
      <c r="F49" s="173" t="s">
        <v>117</v>
      </c>
      <c r="G49" s="174">
        <f>SUM(G50:G56)</f>
        <v>1548567.7799999998</v>
      </c>
      <c r="H49" s="174">
        <f t="shared" ref="H49:K49" si="5">SUM(H50:H56)</f>
        <v>1272400</v>
      </c>
      <c r="I49" s="174">
        <f t="shared" si="5"/>
        <v>1500000</v>
      </c>
      <c r="J49" s="174">
        <f t="shared" si="5"/>
        <v>20000</v>
      </c>
      <c r="K49" s="174">
        <f t="shared" si="5"/>
        <v>1520000</v>
      </c>
      <c r="L49" s="173"/>
      <c r="M49" s="549"/>
      <c r="N49" s="549"/>
      <c r="O49" s="749"/>
      <c r="P49" s="175">
        <v>14</v>
      </c>
      <c r="Q49" s="176">
        <v>1401</v>
      </c>
      <c r="R49" s="388"/>
      <c r="AA49" s="304"/>
    </row>
    <row r="50" spans="1:27" s="9" customFormat="1" ht="38.25" x14ac:dyDescent="0.25">
      <c r="A50" s="792"/>
      <c r="B50" s="807"/>
      <c r="C50" s="804"/>
      <c r="D50" s="192">
        <v>1172</v>
      </c>
      <c r="E50" s="231" t="s">
        <v>266</v>
      </c>
      <c r="F50" s="229" t="s">
        <v>267</v>
      </c>
      <c r="G50" s="233">
        <v>794363.07</v>
      </c>
      <c r="H50" s="233">
        <v>899900</v>
      </c>
      <c r="I50" s="4">
        <v>1000000</v>
      </c>
      <c r="J50" s="4">
        <v>135000</v>
      </c>
      <c r="K50" s="4">
        <f>I50+J50</f>
        <v>1135000</v>
      </c>
      <c r="L50" s="586" t="s">
        <v>307</v>
      </c>
      <c r="M50" s="587">
        <v>15</v>
      </c>
      <c r="N50" s="587">
        <v>15</v>
      </c>
      <c r="O50" s="726">
        <v>15</v>
      </c>
      <c r="P50" s="234">
        <v>14</v>
      </c>
      <c r="Q50" s="235">
        <v>1401</v>
      </c>
      <c r="R50" s="309"/>
      <c r="AA50" s="304"/>
    </row>
    <row r="51" spans="1:27" s="9" customFormat="1" ht="38.25" x14ac:dyDescent="0.25">
      <c r="A51" s="792"/>
      <c r="B51" s="807"/>
      <c r="C51" s="804"/>
      <c r="D51" s="192">
        <v>1172</v>
      </c>
      <c r="E51" s="231"/>
      <c r="F51" s="229"/>
      <c r="G51" s="233"/>
      <c r="H51" s="233"/>
      <c r="I51" s="494"/>
      <c r="J51" s="494"/>
      <c r="K51" s="494"/>
      <c r="L51" s="598" t="s">
        <v>308</v>
      </c>
      <c r="M51" s="602">
        <v>104</v>
      </c>
      <c r="N51" s="602">
        <v>110</v>
      </c>
      <c r="O51" s="743">
        <v>110</v>
      </c>
      <c r="P51" s="295">
        <v>14</v>
      </c>
      <c r="Q51" s="296">
        <v>1401</v>
      </c>
      <c r="R51" s="310"/>
      <c r="AA51" s="304"/>
    </row>
    <row r="52" spans="1:27" s="9" customFormat="1" ht="20.25" x14ac:dyDescent="0.25">
      <c r="A52" s="792"/>
      <c r="B52" s="807"/>
      <c r="C52" s="804"/>
      <c r="D52" s="192">
        <v>1172</v>
      </c>
      <c r="E52" s="231"/>
      <c r="F52" s="232"/>
      <c r="G52" s="233"/>
      <c r="H52" s="233"/>
      <c r="I52" s="494"/>
      <c r="J52" s="494"/>
      <c r="K52" s="494"/>
      <c r="L52" s="608" t="s">
        <v>756</v>
      </c>
      <c r="M52" s="609">
        <v>15145</v>
      </c>
      <c r="N52" s="609">
        <v>15150</v>
      </c>
      <c r="O52" s="750">
        <v>15150</v>
      </c>
      <c r="P52" s="295">
        <v>14</v>
      </c>
      <c r="Q52" s="296">
        <v>1401</v>
      </c>
      <c r="R52" s="310"/>
      <c r="AA52" s="304"/>
    </row>
    <row r="53" spans="1:27" s="9" customFormat="1" ht="20.25" x14ac:dyDescent="0.25">
      <c r="A53" s="792"/>
      <c r="B53" s="807"/>
      <c r="C53" s="804"/>
      <c r="D53" s="192">
        <v>1172</v>
      </c>
      <c r="E53" s="231"/>
      <c r="F53" s="232"/>
      <c r="G53" s="233"/>
      <c r="H53" s="233"/>
      <c r="I53" s="494"/>
      <c r="J53" s="494"/>
      <c r="K53" s="494"/>
      <c r="L53" s="608" t="s">
        <v>757</v>
      </c>
      <c r="M53" s="602">
        <v>389</v>
      </c>
      <c r="N53" s="602">
        <v>395</v>
      </c>
      <c r="O53" s="743">
        <v>395</v>
      </c>
      <c r="P53" s="295">
        <v>14</v>
      </c>
      <c r="Q53" s="296">
        <v>1401</v>
      </c>
      <c r="R53" s="310"/>
      <c r="AA53" s="304"/>
    </row>
    <row r="54" spans="1:27" s="9" customFormat="1" ht="20.25" x14ac:dyDescent="0.25">
      <c r="A54" s="792"/>
      <c r="B54" s="807"/>
      <c r="C54" s="804"/>
      <c r="D54" s="192">
        <v>1172</v>
      </c>
      <c r="E54" s="231"/>
      <c r="F54" s="232"/>
      <c r="G54" s="233"/>
      <c r="H54" s="233"/>
      <c r="I54" s="494"/>
      <c r="J54" s="494"/>
      <c r="K54" s="494"/>
      <c r="L54" s="608" t="s">
        <v>758</v>
      </c>
      <c r="M54" s="602">
        <v>748</v>
      </c>
      <c r="N54" s="602">
        <v>755</v>
      </c>
      <c r="O54" s="743">
        <v>755</v>
      </c>
      <c r="P54" s="295">
        <v>14</v>
      </c>
      <c r="Q54" s="296">
        <v>1401</v>
      </c>
      <c r="R54" s="310"/>
      <c r="AA54" s="304"/>
    </row>
    <row r="55" spans="1:27" s="9" customFormat="1" ht="20.25" x14ac:dyDescent="0.25">
      <c r="A55" s="792"/>
      <c r="B55" s="807"/>
      <c r="C55" s="804"/>
      <c r="D55" s="461">
        <v>1172</v>
      </c>
      <c r="E55" s="217"/>
      <c r="F55" s="218"/>
      <c r="G55" s="110"/>
      <c r="H55" s="110"/>
      <c r="I55" s="494"/>
      <c r="J55" s="494"/>
      <c r="K55" s="494"/>
      <c r="L55" s="610" t="s">
        <v>759</v>
      </c>
      <c r="M55" s="603">
        <v>2</v>
      </c>
      <c r="N55" s="603">
        <v>2</v>
      </c>
      <c r="O55" s="744">
        <v>2</v>
      </c>
      <c r="P55" s="219">
        <v>14</v>
      </c>
      <c r="Q55" s="220">
        <v>1401</v>
      </c>
      <c r="R55" s="297"/>
      <c r="AA55" s="304"/>
    </row>
    <row r="56" spans="1:27" s="9" customFormat="1" ht="21" thickBot="1" x14ac:dyDescent="0.3">
      <c r="A56" s="792"/>
      <c r="B56" s="807"/>
      <c r="C56" s="805"/>
      <c r="D56" s="187">
        <v>1172</v>
      </c>
      <c r="E56" s="162" t="s">
        <v>269</v>
      </c>
      <c r="F56" s="181" t="s">
        <v>270</v>
      </c>
      <c r="G56" s="164">
        <v>754204.71</v>
      </c>
      <c r="H56" s="164">
        <v>372500</v>
      </c>
      <c r="I56" s="164">
        <v>500000</v>
      </c>
      <c r="J56" s="164">
        <v>-115000</v>
      </c>
      <c r="K56" s="164">
        <f>I56+J56</f>
        <v>385000</v>
      </c>
      <c r="L56" s="611" t="s">
        <v>760</v>
      </c>
      <c r="M56" s="594">
        <v>36</v>
      </c>
      <c r="N56" s="594">
        <v>36</v>
      </c>
      <c r="O56" s="735">
        <v>45</v>
      </c>
      <c r="P56" s="165">
        <v>14</v>
      </c>
      <c r="Q56" s="166">
        <v>1401</v>
      </c>
      <c r="R56" s="696"/>
      <c r="AA56" s="304"/>
    </row>
    <row r="57" spans="1:27" s="9" customFormat="1" ht="21" thickTop="1" x14ac:dyDescent="0.25">
      <c r="A57" s="792"/>
      <c r="B57" s="807"/>
      <c r="C57" s="804" t="s">
        <v>74</v>
      </c>
      <c r="D57" s="461">
        <v>1172</v>
      </c>
      <c r="E57" s="30">
        <v>1172</v>
      </c>
      <c r="F57" s="114" t="s">
        <v>117</v>
      </c>
      <c r="G57" s="7">
        <f>G58</f>
        <v>110000</v>
      </c>
      <c r="H57" s="7">
        <f t="shared" ref="H57:K57" si="6">H58</f>
        <v>95500</v>
      </c>
      <c r="I57" s="7">
        <f t="shared" si="6"/>
        <v>110000</v>
      </c>
      <c r="J57" s="7">
        <f t="shared" si="6"/>
        <v>-60000</v>
      </c>
      <c r="K57" s="7">
        <f t="shared" si="6"/>
        <v>50000</v>
      </c>
      <c r="L57" s="31"/>
      <c r="M57" s="551"/>
      <c r="N57" s="551"/>
      <c r="O57" s="746"/>
      <c r="P57" s="39">
        <v>14</v>
      </c>
      <c r="Q57" s="40">
        <v>1401</v>
      </c>
      <c r="R57" s="297"/>
      <c r="AA57" s="304"/>
    </row>
    <row r="58" spans="1:27" s="9" customFormat="1" ht="38.25" x14ac:dyDescent="0.25">
      <c r="A58" s="792"/>
      <c r="B58" s="807"/>
      <c r="C58" s="804"/>
      <c r="D58" s="461">
        <v>1172</v>
      </c>
      <c r="E58" s="202" t="s">
        <v>118</v>
      </c>
      <c r="F58" s="194" t="s">
        <v>119</v>
      </c>
      <c r="G58" s="109">
        <v>110000</v>
      </c>
      <c r="H58" s="109">
        <v>95500</v>
      </c>
      <c r="I58" s="1">
        <v>110000</v>
      </c>
      <c r="J58" s="1">
        <v>-60000</v>
      </c>
      <c r="K58" s="1">
        <f>I58+J58</f>
        <v>50000</v>
      </c>
      <c r="L58" s="596" t="s">
        <v>315</v>
      </c>
      <c r="M58" s="591">
        <v>2</v>
      </c>
      <c r="N58" s="591">
        <v>2</v>
      </c>
      <c r="O58" s="731">
        <v>2</v>
      </c>
      <c r="P58" s="205">
        <v>14</v>
      </c>
      <c r="Q58" s="206">
        <v>1401</v>
      </c>
      <c r="R58" s="297"/>
      <c r="AA58" s="304"/>
    </row>
    <row r="59" spans="1:27" s="9" customFormat="1" ht="39" thickBot="1" x14ac:dyDescent="0.3">
      <c r="A59" s="792"/>
      <c r="B59" s="808"/>
      <c r="C59" s="805"/>
      <c r="D59" s="187">
        <v>1172</v>
      </c>
      <c r="E59" s="501" t="s">
        <v>266</v>
      </c>
      <c r="F59" s="502" t="s">
        <v>267</v>
      </c>
      <c r="G59" s="646"/>
      <c r="H59" s="646"/>
      <c r="I59" s="646"/>
      <c r="J59" s="646"/>
      <c r="K59" s="646"/>
      <c r="L59" s="611" t="s">
        <v>314</v>
      </c>
      <c r="M59" s="594">
        <v>0</v>
      </c>
      <c r="N59" s="594">
        <v>0</v>
      </c>
      <c r="O59" s="735">
        <v>0</v>
      </c>
      <c r="P59" s="647">
        <v>14</v>
      </c>
      <c r="Q59" s="648">
        <v>1401</v>
      </c>
      <c r="R59" s="696"/>
      <c r="AA59" s="304"/>
    </row>
    <row r="60" spans="1:27" s="9" customFormat="1" ht="27.75" customHeight="1" thickTop="1" x14ac:dyDescent="0.25">
      <c r="A60" s="792"/>
      <c r="B60" s="807" t="s">
        <v>75</v>
      </c>
      <c r="C60" s="804" t="s">
        <v>76</v>
      </c>
      <c r="D60" s="461">
        <v>1070</v>
      </c>
      <c r="E60" s="30">
        <v>1075</v>
      </c>
      <c r="F60" s="31" t="s">
        <v>744</v>
      </c>
      <c r="G60" s="7">
        <f>G61</f>
        <v>0</v>
      </c>
      <c r="H60" s="7">
        <f t="shared" ref="H60:K60" si="7">H61</f>
        <v>3408750</v>
      </c>
      <c r="I60" s="7">
        <f t="shared" si="7"/>
        <v>1500000</v>
      </c>
      <c r="J60" s="7">
        <f t="shared" si="7"/>
        <v>-500000</v>
      </c>
      <c r="K60" s="7">
        <f t="shared" si="7"/>
        <v>1000000</v>
      </c>
      <c r="L60" s="31"/>
      <c r="M60" s="551"/>
      <c r="N60" s="551"/>
      <c r="O60" s="746"/>
      <c r="P60" s="39">
        <v>15</v>
      </c>
      <c r="Q60" s="40">
        <v>1501</v>
      </c>
      <c r="R60" s="297"/>
      <c r="AA60" s="304"/>
    </row>
    <row r="61" spans="1:27" s="9" customFormat="1" ht="20.25" x14ac:dyDescent="0.25">
      <c r="A61" s="792"/>
      <c r="B61" s="807"/>
      <c r="C61" s="804"/>
      <c r="D61" s="185">
        <v>1070</v>
      </c>
      <c r="E61" s="289" t="s">
        <v>868</v>
      </c>
      <c r="F61" s="290" t="s">
        <v>158</v>
      </c>
      <c r="G61" s="64">
        <v>0</v>
      </c>
      <c r="H61" s="64">
        <v>3408750</v>
      </c>
      <c r="I61" s="64">
        <v>1500000</v>
      </c>
      <c r="J61" s="64">
        <v>-500000</v>
      </c>
      <c r="K61" s="64">
        <f>I61+J61</f>
        <v>1000000</v>
      </c>
      <c r="L61" s="612" t="s">
        <v>761</v>
      </c>
      <c r="M61" s="613">
        <v>1</v>
      </c>
      <c r="N61" s="613">
        <v>1</v>
      </c>
      <c r="O61" s="751">
        <v>1</v>
      </c>
      <c r="P61" s="291">
        <v>15</v>
      </c>
      <c r="Q61" s="292">
        <v>1501</v>
      </c>
      <c r="R61" s="297"/>
      <c r="AA61" s="304"/>
    </row>
    <row r="62" spans="1:27" s="9" customFormat="1" ht="25.5" x14ac:dyDescent="0.25">
      <c r="A62" s="792"/>
      <c r="B62" s="807"/>
      <c r="C62" s="804"/>
      <c r="D62" s="461">
        <v>1160</v>
      </c>
      <c r="E62" s="30">
        <v>1160</v>
      </c>
      <c r="F62" s="114" t="s">
        <v>102</v>
      </c>
      <c r="G62" s="7">
        <f>SUM(G63:G66)</f>
        <v>1675734.46</v>
      </c>
      <c r="H62" s="7">
        <f>SUM(H63:H66)</f>
        <v>1943050</v>
      </c>
      <c r="I62" s="7">
        <f>SUM(I63:I66)</f>
        <v>1585000</v>
      </c>
      <c r="J62" s="7">
        <f>SUM(J63:J66)</f>
        <v>416800</v>
      </c>
      <c r="K62" s="7">
        <f>SUM(K63:K66)</f>
        <v>2001800</v>
      </c>
      <c r="L62" s="7"/>
      <c r="M62" s="7"/>
      <c r="N62" s="7"/>
      <c r="O62" s="752"/>
      <c r="P62" s="39">
        <v>18</v>
      </c>
      <c r="Q62" s="40">
        <v>1801</v>
      </c>
      <c r="R62" s="297"/>
      <c r="AA62" s="304"/>
    </row>
    <row r="63" spans="1:27" s="9" customFormat="1" ht="38.25" x14ac:dyDescent="0.25">
      <c r="A63" s="792"/>
      <c r="B63" s="807"/>
      <c r="C63" s="804"/>
      <c r="D63" s="185">
        <v>1160</v>
      </c>
      <c r="E63" s="45" t="s">
        <v>635</v>
      </c>
      <c r="F63" s="5" t="s">
        <v>870</v>
      </c>
      <c r="G63" s="5">
        <v>885125.71</v>
      </c>
      <c r="H63" s="5">
        <v>1050000</v>
      </c>
      <c r="I63" s="564">
        <v>1135000</v>
      </c>
      <c r="J63" s="564">
        <v>0</v>
      </c>
      <c r="K63" s="564">
        <f t="shared" ref="K63:K66" si="8">I63+J63</f>
        <v>1135000</v>
      </c>
      <c r="L63" s="614" t="s">
        <v>859</v>
      </c>
      <c r="M63" s="615">
        <v>112</v>
      </c>
      <c r="N63" s="615">
        <v>100</v>
      </c>
      <c r="O63" s="753">
        <v>100</v>
      </c>
      <c r="P63" s="116">
        <v>18</v>
      </c>
      <c r="Q63" s="117">
        <v>1801</v>
      </c>
      <c r="R63" s="297"/>
      <c r="AA63" s="304"/>
    </row>
    <row r="64" spans="1:27" s="9" customFormat="1" ht="25.5" x14ac:dyDescent="0.25">
      <c r="A64" s="792"/>
      <c r="B64" s="807"/>
      <c r="C64" s="804"/>
      <c r="D64" s="185">
        <v>1160</v>
      </c>
      <c r="E64" s="19" t="s">
        <v>681</v>
      </c>
      <c r="F64" s="1" t="s">
        <v>683</v>
      </c>
      <c r="G64" s="1">
        <v>501943.75</v>
      </c>
      <c r="H64" s="1">
        <v>199500</v>
      </c>
      <c r="I64" s="495">
        <v>150000</v>
      </c>
      <c r="J64" s="495">
        <v>216800</v>
      </c>
      <c r="K64" s="495">
        <f t="shared" si="8"/>
        <v>366800</v>
      </c>
      <c r="L64" s="616" t="s">
        <v>750</v>
      </c>
      <c r="M64" s="617">
        <v>1</v>
      </c>
      <c r="N64" s="617">
        <v>1</v>
      </c>
      <c r="O64" s="754">
        <v>1</v>
      </c>
      <c r="P64" s="116">
        <v>18</v>
      </c>
      <c r="Q64" s="117">
        <v>1801</v>
      </c>
      <c r="R64" s="297"/>
      <c r="AA64" s="304"/>
    </row>
    <row r="65" spans="1:27" s="9" customFormat="1" ht="25.5" x14ac:dyDescent="0.25">
      <c r="A65" s="792"/>
      <c r="B65" s="807"/>
      <c r="C65" s="804"/>
      <c r="D65" s="185">
        <v>1160</v>
      </c>
      <c r="E65" s="19" t="s">
        <v>682</v>
      </c>
      <c r="F65" s="1" t="s">
        <v>713</v>
      </c>
      <c r="G65" s="1">
        <v>288665</v>
      </c>
      <c r="H65" s="1">
        <v>193550</v>
      </c>
      <c r="I65" s="495">
        <v>100000</v>
      </c>
      <c r="J65" s="495">
        <v>-100000</v>
      </c>
      <c r="K65" s="495">
        <f t="shared" si="8"/>
        <v>0</v>
      </c>
      <c r="L65" s="616" t="s">
        <v>750</v>
      </c>
      <c r="M65" s="617">
        <v>1</v>
      </c>
      <c r="N65" s="617">
        <v>1</v>
      </c>
      <c r="O65" s="754">
        <v>1</v>
      </c>
      <c r="P65" s="116">
        <v>18</v>
      </c>
      <c r="Q65" s="117">
        <v>1801</v>
      </c>
      <c r="R65" s="297"/>
      <c r="AA65" s="304"/>
    </row>
    <row r="66" spans="1:27" s="9" customFormat="1" ht="26.25" thickBot="1" x14ac:dyDescent="0.3">
      <c r="A66" s="810"/>
      <c r="B66" s="808"/>
      <c r="C66" s="805"/>
      <c r="D66" s="187">
        <v>1160</v>
      </c>
      <c r="E66" s="180" t="s">
        <v>723</v>
      </c>
      <c r="F66" s="649" t="s">
        <v>748</v>
      </c>
      <c r="G66" s="649">
        <v>0</v>
      </c>
      <c r="H66" s="649">
        <v>500000</v>
      </c>
      <c r="I66" s="650">
        <v>200000</v>
      </c>
      <c r="J66" s="650">
        <v>300000</v>
      </c>
      <c r="K66" s="650">
        <f t="shared" si="8"/>
        <v>500000</v>
      </c>
      <c r="L66" s="651" t="s">
        <v>750</v>
      </c>
      <c r="M66" s="652">
        <v>0</v>
      </c>
      <c r="N66" s="652">
        <v>1</v>
      </c>
      <c r="O66" s="755">
        <v>1</v>
      </c>
      <c r="P66" s="653">
        <v>18</v>
      </c>
      <c r="Q66" s="654">
        <v>1801</v>
      </c>
      <c r="R66" s="696"/>
      <c r="AA66" s="304"/>
    </row>
    <row r="67" spans="1:27" s="9" customFormat="1" ht="30.75" customHeight="1" thickTop="1" x14ac:dyDescent="0.25">
      <c r="A67" s="794" t="s">
        <v>77</v>
      </c>
      <c r="B67" s="797" t="s">
        <v>78</v>
      </c>
      <c r="C67" s="800" t="s">
        <v>79</v>
      </c>
      <c r="D67" s="390">
        <v>1140</v>
      </c>
      <c r="E67" s="391">
        <v>1140</v>
      </c>
      <c r="F67" s="392" t="s">
        <v>108</v>
      </c>
      <c r="G67" s="393">
        <f>G68+G70</f>
        <v>4564714.2699999996</v>
      </c>
      <c r="H67" s="393">
        <f t="shared" ref="H67:K67" si="9">H68+H70</f>
        <v>4616247</v>
      </c>
      <c r="I67" s="393">
        <f t="shared" si="9"/>
        <v>4994100</v>
      </c>
      <c r="J67" s="393">
        <f t="shared" si="9"/>
        <v>680805</v>
      </c>
      <c r="K67" s="393">
        <f t="shared" si="9"/>
        <v>5674905</v>
      </c>
      <c r="L67" s="392"/>
      <c r="M67" s="560"/>
      <c r="N67" s="560"/>
      <c r="O67" s="757"/>
      <c r="P67" s="394">
        <v>15</v>
      </c>
      <c r="Q67" s="395">
        <v>1501</v>
      </c>
      <c r="R67" s="396"/>
      <c r="AA67" s="304"/>
    </row>
    <row r="68" spans="1:27" s="9" customFormat="1" ht="20.25" x14ac:dyDescent="0.25">
      <c r="A68" s="795"/>
      <c r="B68" s="798"/>
      <c r="C68" s="801"/>
      <c r="D68" s="192">
        <v>1140</v>
      </c>
      <c r="E68" s="228" t="s">
        <v>140</v>
      </c>
      <c r="F68" s="229" t="s">
        <v>141</v>
      </c>
      <c r="G68" s="350">
        <v>2793780.11</v>
      </c>
      <c r="H68" s="350">
        <v>3566247</v>
      </c>
      <c r="I68" s="496">
        <f>3724100+220000</f>
        <v>3944100</v>
      </c>
      <c r="J68" s="496">
        <v>669810</v>
      </c>
      <c r="K68" s="496">
        <f>I68+J68</f>
        <v>4613910</v>
      </c>
      <c r="L68" s="601" t="s">
        <v>762</v>
      </c>
      <c r="M68" s="597">
        <v>48</v>
      </c>
      <c r="N68" s="597">
        <v>48</v>
      </c>
      <c r="O68" s="740">
        <v>48</v>
      </c>
      <c r="P68" s="333">
        <v>15</v>
      </c>
      <c r="Q68" s="317">
        <v>1502</v>
      </c>
      <c r="R68" s="695" t="s">
        <v>620</v>
      </c>
      <c r="AA68" s="304"/>
    </row>
    <row r="69" spans="1:27" s="9" customFormat="1" ht="20.25" x14ac:dyDescent="0.25">
      <c r="A69" s="795"/>
      <c r="B69" s="798"/>
      <c r="C69" s="801"/>
      <c r="D69" s="461">
        <v>1140</v>
      </c>
      <c r="E69" s="54"/>
      <c r="F69" s="115"/>
      <c r="G69" s="351"/>
      <c r="H69" s="351"/>
      <c r="I69" s="351"/>
      <c r="J69" s="351"/>
      <c r="K69" s="351"/>
      <c r="L69" s="619" t="s">
        <v>763</v>
      </c>
      <c r="M69" s="620">
        <v>9</v>
      </c>
      <c r="N69" s="620">
        <v>9</v>
      </c>
      <c r="O69" s="758">
        <v>9</v>
      </c>
      <c r="P69" s="334">
        <v>15</v>
      </c>
      <c r="Q69" s="318">
        <v>1503</v>
      </c>
      <c r="R69" s="297" t="s">
        <v>621</v>
      </c>
      <c r="AA69" s="304"/>
    </row>
    <row r="70" spans="1:27" s="9" customFormat="1" ht="20.25" x14ac:dyDescent="0.25">
      <c r="A70" s="795"/>
      <c r="B70" s="798"/>
      <c r="C70" s="801"/>
      <c r="D70" s="461">
        <v>1140</v>
      </c>
      <c r="E70" s="54" t="s">
        <v>282</v>
      </c>
      <c r="F70" s="115" t="s">
        <v>283</v>
      </c>
      <c r="G70" s="351">
        <v>1770934.16</v>
      </c>
      <c r="H70" s="351">
        <v>1050000</v>
      </c>
      <c r="I70" s="497">
        <v>1050000</v>
      </c>
      <c r="J70" s="497">
        <v>10995</v>
      </c>
      <c r="K70" s="497">
        <f>I70+J70</f>
        <v>1060995</v>
      </c>
      <c r="L70" s="596" t="s">
        <v>764</v>
      </c>
      <c r="M70" s="591">
        <v>994</v>
      </c>
      <c r="N70" s="591">
        <v>994</v>
      </c>
      <c r="O70" s="731">
        <v>994</v>
      </c>
      <c r="P70" s="334">
        <v>15</v>
      </c>
      <c r="Q70" s="318">
        <v>1502</v>
      </c>
      <c r="R70" s="297" t="s">
        <v>620</v>
      </c>
      <c r="AA70" s="304"/>
    </row>
    <row r="71" spans="1:27" s="9" customFormat="1" ht="40.5" customHeight="1" x14ac:dyDescent="0.25">
      <c r="A71" s="795"/>
      <c r="B71" s="798"/>
      <c r="C71" s="801"/>
      <c r="D71" s="461">
        <v>1200</v>
      </c>
      <c r="E71" s="113">
        <v>1200</v>
      </c>
      <c r="F71" s="114" t="s">
        <v>134</v>
      </c>
      <c r="G71" s="349">
        <f>SUM(G72:G73)</f>
        <v>27689169.199999999</v>
      </c>
      <c r="H71" s="349">
        <f>SUM(H72:H73)</f>
        <v>23835520</v>
      </c>
      <c r="I71" s="349">
        <f>SUM(I72:I73)</f>
        <v>29726000</v>
      </c>
      <c r="J71" s="349">
        <f>SUM(J72:J73)</f>
        <v>-3608000</v>
      </c>
      <c r="K71" s="349">
        <f>SUM(K72:K73)</f>
        <v>26118000</v>
      </c>
      <c r="L71" s="114"/>
      <c r="M71" s="547"/>
      <c r="N71" s="547"/>
      <c r="O71" s="736"/>
      <c r="P71" s="332">
        <v>15</v>
      </c>
      <c r="Q71" s="316">
        <v>1501</v>
      </c>
      <c r="R71" s="297"/>
      <c r="AA71" s="304"/>
    </row>
    <row r="72" spans="1:27" s="9" customFormat="1" ht="25.5" x14ac:dyDescent="0.25">
      <c r="A72" s="795"/>
      <c r="B72" s="798"/>
      <c r="C72" s="801"/>
      <c r="D72" s="185">
        <v>1200</v>
      </c>
      <c r="E72" s="226" t="s">
        <v>302</v>
      </c>
      <c r="F72" s="194" t="s">
        <v>135</v>
      </c>
      <c r="G72" s="352">
        <v>1101892.06</v>
      </c>
      <c r="H72" s="352">
        <v>1320520</v>
      </c>
      <c r="I72" s="496">
        <v>1398000</v>
      </c>
      <c r="J72" s="496">
        <v>-61000</v>
      </c>
      <c r="K72" s="496">
        <f t="shared" ref="K72:K73" si="10">I72+J72</f>
        <v>1337000</v>
      </c>
      <c r="L72" s="601" t="s">
        <v>765</v>
      </c>
      <c r="M72" s="597">
        <v>105</v>
      </c>
      <c r="N72" s="597">
        <v>110</v>
      </c>
      <c r="O72" s="740">
        <v>110</v>
      </c>
      <c r="P72" s="333">
        <v>15</v>
      </c>
      <c r="Q72" s="317">
        <v>1501</v>
      </c>
      <c r="R72" s="308"/>
      <c r="AA72" s="304"/>
    </row>
    <row r="73" spans="1:27" s="9" customFormat="1" ht="25.5" x14ac:dyDescent="0.25">
      <c r="A73" s="795"/>
      <c r="B73" s="798"/>
      <c r="C73" s="801"/>
      <c r="D73" s="461">
        <v>1200</v>
      </c>
      <c r="E73" s="54" t="s">
        <v>136</v>
      </c>
      <c r="F73" s="115" t="s">
        <v>137</v>
      </c>
      <c r="G73" s="351">
        <v>26587277.140000001</v>
      </c>
      <c r="H73" s="351">
        <v>22515000</v>
      </c>
      <c r="I73" s="497">
        <v>28328000</v>
      </c>
      <c r="J73" s="497">
        <v>-3547000</v>
      </c>
      <c r="K73" s="497">
        <f t="shared" si="10"/>
        <v>24781000</v>
      </c>
      <c r="L73" s="596" t="s">
        <v>766</v>
      </c>
      <c r="M73" s="591">
        <v>4800</v>
      </c>
      <c r="N73" s="591">
        <v>4820</v>
      </c>
      <c r="O73" s="731">
        <v>4820</v>
      </c>
      <c r="P73" s="336">
        <v>15</v>
      </c>
      <c r="Q73" s="321">
        <v>1501</v>
      </c>
      <c r="R73" s="297"/>
      <c r="AA73" s="304"/>
    </row>
    <row r="74" spans="1:27" s="9" customFormat="1" ht="37.5" customHeight="1" x14ac:dyDescent="0.25">
      <c r="A74" s="795"/>
      <c r="B74" s="798"/>
      <c r="C74" s="801"/>
      <c r="D74" s="461">
        <v>1210</v>
      </c>
      <c r="E74" s="113">
        <v>1210</v>
      </c>
      <c r="F74" s="114" t="s">
        <v>115</v>
      </c>
      <c r="G74" s="349">
        <f>SUM(G75:G85)</f>
        <v>3576871.0699999994</v>
      </c>
      <c r="H74" s="349">
        <f t="shared" ref="H74:K74" si="11">SUM(H75:H85)</f>
        <v>3574300</v>
      </c>
      <c r="I74" s="349">
        <f t="shared" si="11"/>
        <v>4466500</v>
      </c>
      <c r="J74" s="349">
        <f t="shared" si="11"/>
        <v>-174645</v>
      </c>
      <c r="K74" s="349">
        <f t="shared" si="11"/>
        <v>4291855</v>
      </c>
      <c r="L74" s="114"/>
      <c r="M74" s="547"/>
      <c r="N74" s="547"/>
      <c r="O74" s="736"/>
      <c r="P74" s="332">
        <v>15</v>
      </c>
      <c r="Q74" s="316">
        <v>1501</v>
      </c>
      <c r="R74" s="297"/>
      <c r="AA74" s="304"/>
    </row>
    <row r="75" spans="1:27" s="9" customFormat="1" ht="20.25" x14ac:dyDescent="0.25">
      <c r="A75" s="795"/>
      <c r="B75" s="798"/>
      <c r="C75" s="801"/>
      <c r="D75" s="185">
        <v>1210</v>
      </c>
      <c r="E75" s="226" t="s">
        <v>284</v>
      </c>
      <c r="F75" s="194" t="s">
        <v>285</v>
      </c>
      <c r="G75" s="352">
        <v>50000</v>
      </c>
      <c r="H75" s="352">
        <v>50000</v>
      </c>
      <c r="I75" s="497">
        <v>50000</v>
      </c>
      <c r="J75" s="497">
        <v>0</v>
      </c>
      <c r="K75" s="497">
        <f t="shared" ref="K75:K78" si="12">I75+J75</f>
        <v>50000</v>
      </c>
      <c r="L75" s="596" t="s">
        <v>767</v>
      </c>
      <c r="M75" s="591">
        <v>10</v>
      </c>
      <c r="N75" s="591">
        <v>10</v>
      </c>
      <c r="O75" s="731">
        <v>10</v>
      </c>
      <c r="P75" s="336">
        <v>15</v>
      </c>
      <c r="Q75" s="321">
        <v>1501</v>
      </c>
      <c r="R75" s="297"/>
      <c r="AA75" s="304"/>
    </row>
    <row r="76" spans="1:27" s="9" customFormat="1" ht="20.25" x14ac:dyDescent="0.25">
      <c r="A76" s="795"/>
      <c r="B76" s="798"/>
      <c r="C76" s="801"/>
      <c r="D76" s="185">
        <v>1210</v>
      </c>
      <c r="E76" s="226" t="s">
        <v>286</v>
      </c>
      <c r="F76" s="194" t="s">
        <v>287</v>
      </c>
      <c r="G76" s="352">
        <v>107000</v>
      </c>
      <c r="H76" s="352">
        <v>100000</v>
      </c>
      <c r="I76" s="497">
        <v>190000</v>
      </c>
      <c r="J76" s="497">
        <v>0</v>
      </c>
      <c r="K76" s="497">
        <f t="shared" si="12"/>
        <v>190000</v>
      </c>
      <c r="L76" s="596" t="s">
        <v>768</v>
      </c>
      <c r="M76" s="591">
        <v>5</v>
      </c>
      <c r="N76" s="591">
        <v>5</v>
      </c>
      <c r="O76" s="731">
        <v>5</v>
      </c>
      <c r="P76" s="336">
        <v>15</v>
      </c>
      <c r="Q76" s="321">
        <v>1501</v>
      </c>
      <c r="R76" s="297"/>
      <c r="AA76" s="304"/>
    </row>
    <row r="77" spans="1:27" s="9" customFormat="1" ht="20.25" x14ac:dyDescent="0.25">
      <c r="A77" s="795"/>
      <c r="B77" s="798"/>
      <c r="C77" s="801"/>
      <c r="D77" s="192">
        <v>1210</v>
      </c>
      <c r="E77" s="228" t="s">
        <v>288</v>
      </c>
      <c r="F77" s="229" t="s">
        <v>289</v>
      </c>
      <c r="G77" s="350">
        <v>177000</v>
      </c>
      <c r="H77" s="350">
        <v>175000</v>
      </c>
      <c r="I77" s="497">
        <v>180000</v>
      </c>
      <c r="J77" s="497">
        <v>0</v>
      </c>
      <c r="K77" s="497">
        <f t="shared" si="12"/>
        <v>180000</v>
      </c>
      <c r="L77" s="596" t="s">
        <v>768</v>
      </c>
      <c r="M77" s="591">
        <v>6</v>
      </c>
      <c r="N77" s="591">
        <v>6</v>
      </c>
      <c r="O77" s="731">
        <v>6</v>
      </c>
      <c r="P77" s="335">
        <v>15</v>
      </c>
      <c r="Q77" s="319">
        <v>1501</v>
      </c>
      <c r="R77" s="297"/>
      <c r="AA77" s="304"/>
    </row>
    <row r="78" spans="1:27" s="9" customFormat="1" ht="38.25" x14ac:dyDescent="0.25">
      <c r="A78" s="795"/>
      <c r="B78" s="798"/>
      <c r="C78" s="801"/>
      <c r="D78" s="693">
        <v>1210</v>
      </c>
      <c r="E78" s="208" t="s">
        <v>120</v>
      </c>
      <c r="F78" s="209" t="s">
        <v>121</v>
      </c>
      <c r="G78" s="353">
        <v>679555.05</v>
      </c>
      <c r="H78" s="353">
        <v>317300</v>
      </c>
      <c r="I78" s="698">
        <v>610500</v>
      </c>
      <c r="J78" s="698">
        <v>-50500</v>
      </c>
      <c r="K78" s="698">
        <f t="shared" si="12"/>
        <v>560000</v>
      </c>
      <c r="L78" s="621" t="s">
        <v>769</v>
      </c>
      <c r="M78" s="622">
        <v>3420</v>
      </c>
      <c r="N78" s="597">
        <v>3440</v>
      </c>
      <c r="O78" s="740">
        <v>3440</v>
      </c>
      <c r="P78" s="333">
        <v>15</v>
      </c>
      <c r="Q78" s="317" t="s">
        <v>124</v>
      </c>
      <c r="R78" s="297" t="s">
        <v>630</v>
      </c>
      <c r="AA78" s="304"/>
    </row>
    <row r="79" spans="1:27" s="9" customFormat="1" ht="39" customHeight="1" x14ac:dyDescent="0.25">
      <c r="A79" s="795"/>
      <c r="B79" s="798"/>
      <c r="C79" s="801"/>
      <c r="D79" s="192">
        <v>1210</v>
      </c>
      <c r="E79" s="228"/>
      <c r="F79" s="229"/>
      <c r="G79" s="230"/>
      <c r="H79" s="230"/>
      <c r="I79" s="494"/>
      <c r="J79" s="494"/>
      <c r="K79" s="494"/>
      <c r="L79" s="623" t="s">
        <v>770</v>
      </c>
      <c r="M79" s="609">
        <v>820</v>
      </c>
      <c r="N79" s="609">
        <v>830</v>
      </c>
      <c r="O79" s="750">
        <v>900</v>
      </c>
      <c r="P79" s="500">
        <v>15</v>
      </c>
      <c r="Q79" s="320" t="s">
        <v>124</v>
      </c>
      <c r="R79" s="297" t="s">
        <v>630</v>
      </c>
      <c r="AA79" s="304"/>
    </row>
    <row r="80" spans="1:27" s="9" customFormat="1" ht="38.25" x14ac:dyDescent="0.25">
      <c r="A80" s="795"/>
      <c r="B80" s="798"/>
      <c r="C80" s="801"/>
      <c r="D80" s="461">
        <v>1210</v>
      </c>
      <c r="E80" s="54"/>
      <c r="F80" s="115"/>
      <c r="G80" s="193"/>
      <c r="H80" s="193"/>
      <c r="I80" s="193"/>
      <c r="J80" s="193"/>
      <c r="K80" s="193"/>
      <c r="L80" s="3" t="s">
        <v>771</v>
      </c>
      <c r="M80" s="624">
        <v>235</v>
      </c>
      <c r="N80" s="624">
        <v>240</v>
      </c>
      <c r="O80" s="759">
        <v>240</v>
      </c>
      <c r="P80" s="207">
        <v>15</v>
      </c>
      <c r="Q80" s="318" t="s">
        <v>124</v>
      </c>
      <c r="R80" s="297" t="s">
        <v>630</v>
      </c>
      <c r="AA80" s="304"/>
    </row>
    <row r="81" spans="1:27" s="9" customFormat="1" ht="20.25" x14ac:dyDescent="0.25">
      <c r="A81" s="795"/>
      <c r="B81" s="798"/>
      <c r="C81" s="801"/>
      <c r="D81" s="185">
        <v>1210</v>
      </c>
      <c r="E81" s="226" t="s">
        <v>290</v>
      </c>
      <c r="F81" s="194" t="s">
        <v>291</v>
      </c>
      <c r="G81" s="352">
        <v>30000</v>
      </c>
      <c r="H81" s="352">
        <v>30000</v>
      </c>
      <c r="I81" s="497">
        <v>30000</v>
      </c>
      <c r="J81" s="497">
        <v>0</v>
      </c>
      <c r="K81" s="497">
        <f t="shared" ref="K81:K85" si="13">I81+J81</f>
        <v>30000</v>
      </c>
      <c r="L81" s="596" t="s">
        <v>772</v>
      </c>
      <c r="M81" s="591">
        <v>2</v>
      </c>
      <c r="N81" s="591">
        <v>2</v>
      </c>
      <c r="O81" s="731">
        <v>2</v>
      </c>
      <c r="P81" s="336">
        <v>15</v>
      </c>
      <c r="Q81" s="321">
        <v>1501</v>
      </c>
      <c r="R81" s="466"/>
      <c r="AA81" s="304"/>
    </row>
    <row r="82" spans="1:27" s="9" customFormat="1" ht="27" customHeight="1" x14ac:dyDescent="0.25">
      <c r="A82" s="795"/>
      <c r="B82" s="798"/>
      <c r="C82" s="801"/>
      <c r="D82" s="461">
        <v>1210</v>
      </c>
      <c r="E82" s="54" t="s">
        <v>292</v>
      </c>
      <c r="F82" s="115" t="s">
        <v>293</v>
      </c>
      <c r="G82" s="351">
        <v>10000</v>
      </c>
      <c r="H82" s="351">
        <v>2000</v>
      </c>
      <c r="I82" s="499">
        <v>2000</v>
      </c>
      <c r="J82" s="499">
        <v>0</v>
      </c>
      <c r="K82" s="499">
        <f t="shared" si="13"/>
        <v>2000</v>
      </c>
      <c r="L82" s="625" t="s">
        <v>773</v>
      </c>
      <c r="M82" s="607">
        <v>1</v>
      </c>
      <c r="N82" s="607">
        <v>1</v>
      </c>
      <c r="O82" s="748">
        <v>1</v>
      </c>
      <c r="P82" s="334">
        <v>15</v>
      </c>
      <c r="Q82" s="318">
        <v>1501</v>
      </c>
      <c r="R82" s="297"/>
      <c r="AA82" s="304"/>
    </row>
    <row r="83" spans="1:27" s="9" customFormat="1" ht="25.5" x14ac:dyDescent="0.25">
      <c r="A83" s="795"/>
      <c r="B83" s="798"/>
      <c r="C83" s="801"/>
      <c r="D83" s="461">
        <v>1210</v>
      </c>
      <c r="E83" s="54" t="s">
        <v>138</v>
      </c>
      <c r="F83" s="115" t="s">
        <v>139</v>
      </c>
      <c r="G83" s="351">
        <v>1810903.71</v>
      </c>
      <c r="H83" s="351">
        <v>1800000</v>
      </c>
      <c r="I83" s="497">
        <v>2304000</v>
      </c>
      <c r="J83" s="497">
        <v>-174145</v>
      </c>
      <c r="K83" s="497">
        <f t="shared" si="13"/>
        <v>2129855</v>
      </c>
      <c r="L83" s="596" t="s">
        <v>774</v>
      </c>
      <c r="M83" s="591">
        <v>45</v>
      </c>
      <c r="N83" s="591">
        <v>45</v>
      </c>
      <c r="O83" s="731">
        <v>45</v>
      </c>
      <c r="P83" s="334">
        <v>15</v>
      </c>
      <c r="Q83" s="318" t="s">
        <v>116</v>
      </c>
      <c r="R83" s="297" t="s">
        <v>630</v>
      </c>
      <c r="AA83" s="304"/>
    </row>
    <row r="84" spans="1:27" s="9" customFormat="1" ht="20.25" x14ac:dyDescent="0.25">
      <c r="A84" s="795"/>
      <c r="B84" s="798"/>
      <c r="C84" s="801"/>
      <c r="D84" s="461">
        <v>1210</v>
      </c>
      <c r="E84" s="54" t="s">
        <v>122</v>
      </c>
      <c r="F84" s="115" t="s">
        <v>123</v>
      </c>
      <c r="G84" s="351">
        <v>583272.76</v>
      </c>
      <c r="H84" s="351">
        <v>950000</v>
      </c>
      <c r="I84" s="497">
        <v>950000</v>
      </c>
      <c r="J84" s="497">
        <v>50000</v>
      </c>
      <c r="K84" s="497">
        <f t="shared" si="13"/>
        <v>1000000</v>
      </c>
      <c r="L84" s="596" t="s">
        <v>775</v>
      </c>
      <c r="M84" s="591">
        <v>20</v>
      </c>
      <c r="N84" s="591">
        <v>20</v>
      </c>
      <c r="O84" s="731">
        <v>20</v>
      </c>
      <c r="P84" s="334">
        <v>15</v>
      </c>
      <c r="Q84" s="318">
        <v>1502</v>
      </c>
      <c r="R84" s="297" t="s">
        <v>620</v>
      </c>
      <c r="AA84" s="304"/>
    </row>
    <row r="85" spans="1:27" s="9" customFormat="1" ht="25.5" x14ac:dyDescent="0.25">
      <c r="A85" s="795"/>
      <c r="B85" s="798"/>
      <c r="C85" s="801"/>
      <c r="D85" s="461">
        <v>1210</v>
      </c>
      <c r="E85" s="54" t="s">
        <v>294</v>
      </c>
      <c r="F85" s="115" t="s">
        <v>295</v>
      </c>
      <c r="G85" s="351">
        <v>129139.55</v>
      </c>
      <c r="H85" s="351">
        <v>150000</v>
      </c>
      <c r="I85" s="497">
        <v>150000</v>
      </c>
      <c r="J85" s="497">
        <v>0</v>
      </c>
      <c r="K85" s="497">
        <f t="shared" si="13"/>
        <v>150000</v>
      </c>
      <c r="L85" s="596" t="s">
        <v>776</v>
      </c>
      <c r="M85" s="591">
        <v>11</v>
      </c>
      <c r="N85" s="591">
        <v>11</v>
      </c>
      <c r="O85" s="731">
        <v>5</v>
      </c>
      <c r="P85" s="334">
        <v>15</v>
      </c>
      <c r="Q85" s="318">
        <v>1501</v>
      </c>
      <c r="R85" s="297"/>
      <c r="AA85" s="304"/>
    </row>
    <row r="86" spans="1:27" s="9" customFormat="1" ht="52.5" customHeight="1" x14ac:dyDescent="0.25">
      <c r="A86" s="795"/>
      <c r="B86" s="798"/>
      <c r="C86" s="801"/>
      <c r="D86" s="461">
        <v>1220</v>
      </c>
      <c r="E86" s="113">
        <v>1220</v>
      </c>
      <c r="F86" s="114" t="s">
        <v>125</v>
      </c>
      <c r="G86" s="349">
        <f>SUM(G87:G93)</f>
        <v>25991147.010000002</v>
      </c>
      <c r="H86" s="349">
        <f t="shared" ref="H86:K86" si="14">SUM(H87:H93)</f>
        <v>31828133</v>
      </c>
      <c r="I86" s="349">
        <f t="shared" si="14"/>
        <v>34650000</v>
      </c>
      <c r="J86" s="349">
        <f t="shared" si="14"/>
        <v>2816470</v>
      </c>
      <c r="K86" s="349">
        <f t="shared" si="14"/>
        <v>37466470</v>
      </c>
      <c r="L86" s="114"/>
      <c r="M86" s="547"/>
      <c r="N86" s="547"/>
      <c r="O86" s="736"/>
      <c r="P86" s="332">
        <v>15</v>
      </c>
      <c r="Q86" s="316" t="s">
        <v>124</v>
      </c>
      <c r="R86" s="297"/>
      <c r="AA86" s="304"/>
    </row>
    <row r="87" spans="1:27" s="9" customFormat="1" ht="38.25" customHeight="1" x14ac:dyDescent="0.25">
      <c r="A87" s="795"/>
      <c r="B87" s="798"/>
      <c r="C87" s="801"/>
      <c r="D87" s="192">
        <v>1220</v>
      </c>
      <c r="E87" s="228" t="s">
        <v>126</v>
      </c>
      <c r="F87" s="229" t="s">
        <v>863</v>
      </c>
      <c r="G87" s="350">
        <v>25991147.010000002</v>
      </c>
      <c r="H87" s="350">
        <v>29828133</v>
      </c>
      <c r="I87" s="698">
        <v>25650000</v>
      </c>
      <c r="J87" s="698">
        <v>1465000</v>
      </c>
      <c r="K87" s="698">
        <f>I87+J87</f>
        <v>27115000</v>
      </c>
      <c r="L87" s="601" t="s">
        <v>777</v>
      </c>
      <c r="M87" s="597">
        <v>42</v>
      </c>
      <c r="N87" s="597">
        <v>42</v>
      </c>
      <c r="O87" s="740">
        <v>42</v>
      </c>
      <c r="P87" s="337">
        <v>15</v>
      </c>
      <c r="Q87" s="322" t="s">
        <v>124</v>
      </c>
      <c r="R87" s="297" t="s">
        <v>630</v>
      </c>
      <c r="AA87" s="304"/>
    </row>
    <row r="88" spans="1:27" s="9" customFormat="1" ht="38.25" x14ac:dyDescent="0.25">
      <c r="A88" s="795"/>
      <c r="B88" s="798"/>
      <c r="C88" s="801"/>
      <c r="D88" s="192">
        <v>1220</v>
      </c>
      <c r="E88" s="228"/>
      <c r="F88" s="229"/>
      <c r="G88" s="230"/>
      <c r="H88" s="230"/>
      <c r="I88" s="494"/>
      <c r="J88" s="494"/>
      <c r="K88" s="494"/>
      <c r="L88" s="626" t="s">
        <v>778</v>
      </c>
      <c r="M88" s="602">
        <v>4</v>
      </c>
      <c r="N88" s="602">
        <v>4</v>
      </c>
      <c r="O88" s="743">
        <v>4</v>
      </c>
      <c r="P88" s="337">
        <v>15</v>
      </c>
      <c r="Q88" s="322" t="s">
        <v>124</v>
      </c>
      <c r="R88" s="297" t="s">
        <v>630</v>
      </c>
      <c r="AA88" s="304"/>
    </row>
    <row r="89" spans="1:27" s="9" customFormat="1" ht="38.25" customHeight="1" x14ac:dyDescent="0.25">
      <c r="A89" s="795"/>
      <c r="B89" s="798"/>
      <c r="C89" s="801"/>
      <c r="D89" s="192">
        <v>1220</v>
      </c>
      <c r="E89" s="228"/>
      <c r="F89" s="229"/>
      <c r="G89" s="230"/>
      <c r="H89" s="230"/>
      <c r="I89" s="494"/>
      <c r="J89" s="494"/>
      <c r="K89" s="494"/>
      <c r="L89" s="598" t="s">
        <v>779</v>
      </c>
      <c r="M89" s="602">
        <v>3</v>
      </c>
      <c r="N89" s="602">
        <v>4</v>
      </c>
      <c r="O89" s="743">
        <v>4</v>
      </c>
      <c r="P89" s="337">
        <v>15</v>
      </c>
      <c r="Q89" s="322" t="s">
        <v>124</v>
      </c>
      <c r="R89" s="297" t="s">
        <v>630</v>
      </c>
      <c r="AA89" s="304"/>
    </row>
    <row r="90" spans="1:27" s="9" customFormat="1" ht="38.25" x14ac:dyDescent="0.25">
      <c r="A90" s="795"/>
      <c r="B90" s="798"/>
      <c r="C90" s="801"/>
      <c r="D90" s="461">
        <v>1220</v>
      </c>
      <c r="E90" s="54"/>
      <c r="F90" s="115"/>
      <c r="G90" s="193"/>
      <c r="H90" s="193"/>
      <c r="I90" s="3"/>
      <c r="J90" s="3"/>
      <c r="K90" s="3"/>
      <c r="L90" s="627" t="s">
        <v>780</v>
      </c>
      <c r="M90" s="603">
        <v>2</v>
      </c>
      <c r="N90" s="603">
        <v>2</v>
      </c>
      <c r="O90" s="744">
        <v>2</v>
      </c>
      <c r="P90" s="419">
        <v>15</v>
      </c>
      <c r="Q90" s="312" t="s">
        <v>124</v>
      </c>
      <c r="R90" s="297" t="s">
        <v>630</v>
      </c>
      <c r="AA90" s="304"/>
    </row>
    <row r="91" spans="1:27" s="9" customFormat="1" ht="25.5" customHeight="1" x14ac:dyDescent="0.25">
      <c r="A91" s="795"/>
      <c r="B91" s="798"/>
      <c r="C91" s="801"/>
      <c r="D91" s="461">
        <v>1220</v>
      </c>
      <c r="E91" s="54" t="s">
        <v>704</v>
      </c>
      <c r="F91" s="115" t="s">
        <v>705</v>
      </c>
      <c r="G91" s="193">
        <v>0</v>
      </c>
      <c r="H91" s="193">
        <v>2000000</v>
      </c>
      <c r="I91" s="698">
        <v>5000000</v>
      </c>
      <c r="J91" s="698">
        <v>1716470</v>
      </c>
      <c r="K91" s="698">
        <f t="shared" ref="K91:K93" si="15">I91+J91</f>
        <v>6716470</v>
      </c>
      <c r="L91" s="625" t="s">
        <v>781</v>
      </c>
      <c r="M91" s="607">
        <v>1</v>
      </c>
      <c r="N91" s="607">
        <v>1</v>
      </c>
      <c r="O91" s="748">
        <v>1</v>
      </c>
      <c r="P91" s="342">
        <v>15</v>
      </c>
      <c r="Q91" s="318">
        <v>1502</v>
      </c>
      <c r="R91" s="297" t="s">
        <v>620</v>
      </c>
      <c r="AA91" s="304"/>
    </row>
    <row r="92" spans="1:27" s="9" customFormat="1" ht="20.25" x14ac:dyDescent="0.25">
      <c r="A92" s="795"/>
      <c r="B92" s="798"/>
      <c r="C92" s="801"/>
      <c r="D92" s="461">
        <v>1220</v>
      </c>
      <c r="E92" s="54" t="s">
        <v>736</v>
      </c>
      <c r="F92" s="115" t="s">
        <v>738</v>
      </c>
      <c r="G92" s="193">
        <v>0</v>
      </c>
      <c r="H92" s="686">
        <v>0</v>
      </c>
      <c r="I92" s="687">
        <v>2000000</v>
      </c>
      <c r="J92" s="688">
        <v>-1500000</v>
      </c>
      <c r="K92" s="688">
        <f t="shared" si="15"/>
        <v>500000</v>
      </c>
      <c r="L92" s="42" t="s">
        <v>862</v>
      </c>
      <c r="M92" s="607">
        <v>450</v>
      </c>
      <c r="N92" s="607">
        <v>450</v>
      </c>
      <c r="O92" s="748">
        <v>450</v>
      </c>
      <c r="P92" s="342">
        <v>15</v>
      </c>
      <c r="Q92" s="318">
        <v>1502</v>
      </c>
      <c r="R92" s="297" t="s">
        <v>621</v>
      </c>
      <c r="AA92" s="304"/>
    </row>
    <row r="93" spans="1:27" s="9" customFormat="1" ht="21" thickBot="1" x14ac:dyDescent="0.3">
      <c r="A93" s="796"/>
      <c r="B93" s="799"/>
      <c r="C93" s="802"/>
      <c r="D93" s="694">
        <v>1220</v>
      </c>
      <c r="E93" s="655" t="s">
        <v>737</v>
      </c>
      <c r="F93" s="656" t="s">
        <v>739</v>
      </c>
      <c r="G93" s="657">
        <v>0</v>
      </c>
      <c r="H93" s="658">
        <v>0</v>
      </c>
      <c r="I93" s="689">
        <v>2000000</v>
      </c>
      <c r="J93" s="690">
        <v>1135000</v>
      </c>
      <c r="K93" s="690">
        <f t="shared" si="15"/>
        <v>3135000</v>
      </c>
      <c r="L93" s="659" t="s">
        <v>862</v>
      </c>
      <c r="M93" s="605">
        <v>80</v>
      </c>
      <c r="N93" s="605">
        <v>100</v>
      </c>
      <c r="O93" s="745">
        <v>100</v>
      </c>
      <c r="P93" s="660">
        <v>15</v>
      </c>
      <c r="Q93" s="661">
        <v>1502</v>
      </c>
      <c r="R93" s="696" t="s">
        <v>621</v>
      </c>
      <c r="AA93" s="304"/>
    </row>
    <row r="94" spans="1:27" s="9" customFormat="1" ht="26.25" thickTop="1" x14ac:dyDescent="0.25">
      <c r="A94" s="809" t="s">
        <v>77</v>
      </c>
      <c r="B94" s="806" t="s">
        <v>78</v>
      </c>
      <c r="C94" s="803" t="s">
        <v>79</v>
      </c>
      <c r="D94" s="184">
        <v>1230</v>
      </c>
      <c r="E94" s="224">
        <v>1230</v>
      </c>
      <c r="F94" s="225" t="s">
        <v>127</v>
      </c>
      <c r="G94" s="384">
        <f>SUM(G95:G97)</f>
        <v>32674507.619999997</v>
      </c>
      <c r="H94" s="384">
        <f t="shared" ref="H94:K94" si="16">SUM(H95:H97)</f>
        <v>36775007</v>
      </c>
      <c r="I94" s="384">
        <f t="shared" si="16"/>
        <v>38805507</v>
      </c>
      <c r="J94" s="384">
        <f t="shared" si="16"/>
        <v>2174</v>
      </c>
      <c r="K94" s="384">
        <f t="shared" si="16"/>
        <v>38807681</v>
      </c>
      <c r="L94" s="225"/>
      <c r="M94" s="563"/>
      <c r="N94" s="563"/>
      <c r="O94" s="724"/>
      <c r="P94" s="662">
        <v>15</v>
      </c>
      <c r="Q94" s="663">
        <v>1502</v>
      </c>
      <c r="R94" s="388"/>
      <c r="AA94" s="304"/>
    </row>
    <row r="95" spans="1:27" s="9" customFormat="1" ht="38.25" x14ac:dyDescent="0.25">
      <c r="A95" s="792"/>
      <c r="B95" s="807"/>
      <c r="C95" s="804"/>
      <c r="D95" s="461">
        <v>1230</v>
      </c>
      <c r="E95" s="54" t="s">
        <v>578</v>
      </c>
      <c r="F95" s="115" t="s">
        <v>579</v>
      </c>
      <c r="G95" s="351">
        <v>22071017.199999999</v>
      </c>
      <c r="H95" s="351">
        <v>20386225</v>
      </c>
      <c r="I95" s="497">
        <v>20795917</v>
      </c>
      <c r="J95" s="497">
        <v>-1439872</v>
      </c>
      <c r="K95" s="497">
        <f t="shared" ref="K95:K97" si="17">I95+J95</f>
        <v>19356045</v>
      </c>
      <c r="L95" s="596" t="s">
        <v>775</v>
      </c>
      <c r="M95" s="591">
        <v>33</v>
      </c>
      <c r="N95" s="591">
        <v>33</v>
      </c>
      <c r="O95" s="731">
        <v>33</v>
      </c>
      <c r="P95" s="334">
        <v>15</v>
      </c>
      <c r="Q95" s="318">
        <v>1502</v>
      </c>
      <c r="R95" s="297" t="s">
        <v>620</v>
      </c>
      <c r="AA95" s="304"/>
    </row>
    <row r="96" spans="1:27" s="9" customFormat="1" ht="20.25" x14ac:dyDescent="0.25">
      <c r="A96" s="792"/>
      <c r="B96" s="807"/>
      <c r="C96" s="804"/>
      <c r="D96" s="461">
        <v>1230</v>
      </c>
      <c r="E96" s="54" t="s">
        <v>296</v>
      </c>
      <c r="F96" s="115" t="s">
        <v>297</v>
      </c>
      <c r="G96" s="351">
        <v>6371162.6699999999</v>
      </c>
      <c r="H96" s="351">
        <v>6265000</v>
      </c>
      <c r="I96" s="497">
        <v>7500000</v>
      </c>
      <c r="J96" s="497">
        <v>-200000</v>
      </c>
      <c r="K96" s="497">
        <f t="shared" si="17"/>
        <v>7300000</v>
      </c>
      <c r="L96" s="596" t="s">
        <v>775</v>
      </c>
      <c r="M96" s="591">
        <v>31</v>
      </c>
      <c r="N96" s="591">
        <v>31</v>
      </c>
      <c r="O96" s="731">
        <v>31</v>
      </c>
      <c r="P96" s="334">
        <v>15</v>
      </c>
      <c r="Q96" s="318">
        <v>1502</v>
      </c>
      <c r="R96" s="297" t="s">
        <v>620</v>
      </c>
      <c r="AA96" s="304"/>
    </row>
    <row r="97" spans="1:27" s="9" customFormat="1" ht="25.5" x14ac:dyDescent="0.25">
      <c r="A97" s="792"/>
      <c r="B97" s="807"/>
      <c r="C97" s="804"/>
      <c r="D97" s="461">
        <v>1230</v>
      </c>
      <c r="E97" s="54" t="s">
        <v>128</v>
      </c>
      <c r="F97" s="115" t="s">
        <v>647</v>
      </c>
      <c r="G97" s="351">
        <v>4232327.75</v>
      </c>
      <c r="H97" s="351">
        <v>10123782</v>
      </c>
      <c r="I97" s="497">
        <v>10509590</v>
      </c>
      <c r="J97" s="497">
        <v>1642046</v>
      </c>
      <c r="K97" s="497">
        <f t="shared" si="17"/>
        <v>12151636</v>
      </c>
      <c r="L97" s="596" t="s">
        <v>777</v>
      </c>
      <c r="M97" s="591">
        <v>30</v>
      </c>
      <c r="N97" s="591">
        <v>31</v>
      </c>
      <c r="O97" s="731">
        <v>31</v>
      </c>
      <c r="P97" s="334">
        <v>15</v>
      </c>
      <c r="Q97" s="318">
        <v>1502</v>
      </c>
      <c r="R97" s="297" t="s">
        <v>620</v>
      </c>
      <c r="AA97" s="304"/>
    </row>
    <row r="98" spans="1:27" s="9" customFormat="1" ht="25.5" x14ac:dyDescent="0.25">
      <c r="A98" s="792"/>
      <c r="B98" s="807"/>
      <c r="C98" s="804"/>
      <c r="D98" s="461">
        <v>1240</v>
      </c>
      <c r="E98" s="113">
        <v>1240</v>
      </c>
      <c r="F98" s="114" t="s">
        <v>129</v>
      </c>
      <c r="G98" s="349">
        <f>SUM(G99:G103)</f>
        <v>19954300.5</v>
      </c>
      <c r="H98" s="349">
        <f t="shared" ref="H98:K98" si="18">SUM(H99:H103)</f>
        <v>23720902</v>
      </c>
      <c r="I98" s="349">
        <f t="shared" si="18"/>
        <v>23555302</v>
      </c>
      <c r="J98" s="349">
        <f t="shared" si="18"/>
        <v>1525765</v>
      </c>
      <c r="K98" s="349">
        <f t="shared" si="18"/>
        <v>25081067</v>
      </c>
      <c r="L98" s="114"/>
      <c r="M98" s="547"/>
      <c r="N98" s="547"/>
      <c r="O98" s="736"/>
      <c r="P98" s="332">
        <v>15</v>
      </c>
      <c r="Q98" s="316">
        <v>1503</v>
      </c>
      <c r="R98" s="297"/>
      <c r="AA98" s="304"/>
    </row>
    <row r="99" spans="1:27" s="9" customFormat="1" ht="38.25" x14ac:dyDescent="0.25">
      <c r="A99" s="792"/>
      <c r="B99" s="807"/>
      <c r="C99" s="804"/>
      <c r="D99" s="461">
        <v>1240</v>
      </c>
      <c r="E99" s="54" t="s">
        <v>580</v>
      </c>
      <c r="F99" s="115" t="s">
        <v>579</v>
      </c>
      <c r="G99" s="351">
        <v>17392274.199999999</v>
      </c>
      <c r="H99" s="351">
        <v>17426850</v>
      </c>
      <c r="I99" s="497">
        <v>16955902</v>
      </c>
      <c r="J99" s="497">
        <v>-196952</v>
      </c>
      <c r="K99" s="497">
        <f t="shared" ref="K99:K103" si="19">I99+J99</f>
        <v>16758950</v>
      </c>
      <c r="L99" s="596" t="s">
        <v>775</v>
      </c>
      <c r="M99" s="591">
        <v>15</v>
      </c>
      <c r="N99" s="591">
        <v>15</v>
      </c>
      <c r="O99" s="731">
        <v>15</v>
      </c>
      <c r="P99" s="334">
        <v>15</v>
      </c>
      <c r="Q99" s="318">
        <v>1503</v>
      </c>
      <c r="R99" s="297" t="s">
        <v>621</v>
      </c>
      <c r="AA99" s="304"/>
    </row>
    <row r="100" spans="1:27" s="9" customFormat="1" ht="25.5" x14ac:dyDescent="0.25">
      <c r="A100" s="792"/>
      <c r="B100" s="807"/>
      <c r="C100" s="804"/>
      <c r="D100" s="461">
        <v>1240</v>
      </c>
      <c r="E100" s="54" t="s">
        <v>300</v>
      </c>
      <c r="F100" s="115" t="s">
        <v>301</v>
      </c>
      <c r="G100" s="351">
        <v>1846530</v>
      </c>
      <c r="H100" s="351">
        <v>1382220</v>
      </c>
      <c r="I100" s="497">
        <v>1915200</v>
      </c>
      <c r="J100" s="497">
        <v>-323820</v>
      </c>
      <c r="K100" s="497">
        <f t="shared" si="19"/>
        <v>1591380</v>
      </c>
      <c r="L100" s="596" t="s">
        <v>782</v>
      </c>
      <c r="M100" s="591">
        <v>305</v>
      </c>
      <c r="N100" s="591">
        <v>305</v>
      </c>
      <c r="O100" s="731">
        <v>305</v>
      </c>
      <c r="P100" s="334">
        <v>15</v>
      </c>
      <c r="Q100" s="318">
        <v>1503</v>
      </c>
      <c r="R100" s="297" t="s">
        <v>621</v>
      </c>
      <c r="AA100" s="304"/>
    </row>
    <row r="101" spans="1:27" s="9" customFormat="1" ht="20.25" x14ac:dyDescent="0.25">
      <c r="A101" s="792"/>
      <c r="B101" s="807"/>
      <c r="C101" s="804"/>
      <c r="D101" s="461">
        <v>1240</v>
      </c>
      <c r="E101" s="54" t="s">
        <v>581</v>
      </c>
      <c r="F101" s="115" t="s">
        <v>582</v>
      </c>
      <c r="G101" s="351">
        <v>200000</v>
      </c>
      <c r="H101" s="351">
        <v>279800</v>
      </c>
      <c r="I101" s="497">
        <v>218400</v>
      </c>
      <c r="J101" s="497">
        <v>127200</v>
      </c>
      <c r="K101" s="497">
        <f t="shared" si="19"/>
        <v>345600</v>
      </c>
      <c r="L101" s="596" t="s">
        <v>783</v>
      </c>
      <c r="M101" s="591">
        <v>2</v>
      </c>
      <c r="N101" s="591">
        <v>2</v>
      </c>
      <c r="O101" s="731">
        <v>2</v>
      </c>
      <c r="P101" s="334">
        <v>15</v>
      </c>
      <c r="Q101" s="318">
        <v>1503</v>
      </c>
      <c r="R101" s="297" t="s">
        <v>621</v>
      </c>
      <c r="AA101" s="304"/>
    </row>
    <row r="102" spans="1:27" s="9" customFormat="1" ht="25.5" x14ac:dyDescent="0.25">
      <c r="A102" s="792"/>
      <c r="B102" s="807"/>
      <c r="C102" s="804"/>
      <c r="D102" s="461">
        <v>1240</v>
      </c>
      <c r="E102" s="54" t="s">
        <v>130</v>
      </c>
      <c r="F102" s="115" t="s">
        <v>647</v>
      </c>
      <c r="G102" s="351">
        <v>388291.55</v>
      </c>
      <c r="H102" s="351">
        <v>4512032</v>
      </c>
      <c r="I102" s="497">
        <v>4345800</v>
      </c>
      <c r="J102" s="497">
        <v>1934337</v>
      </c>
      <c r="K102" s="497">
        <f t="shared" si="19"/>
        <v>6280137</v>
      </c>
      <c r="L102" s="596" t="s">
        <v>777</v>
      </c>
      <c r="M102" s="591">
        <v>12</v>
      </c>
      <c r="N102" s="591">
        <v>12</v>
      </c>
      <c r="O102" s="731">
        <v>12</v>
      </c>
      <c r="P102" s="334">
        <v>15</v>
      </c>
      <c r="Q102" s="318">
        <v>1503</v>
      </c>
      <c r="R102" s="297" t="s">
        <v>621</v>
      </c>
      <c r="AA102" s="304"/>
    </row>
    <row r="103" spans="1:27" s="9" customFormat="1" ht="26.25" thickBot="1" x14ac:dyDescent="0.3">
      <c r="A103" s="792"/>
      <c r="B103" s="807"/>
      <c r="C103" s="805"/>
      <c r="D103" s="694">
        <v>1240</v>
      </c>
      <c r="E103" s="655" t="s">
        <v>298</v>
      </c>
      <c r="F103" s="656" t="s">
        <v>299</v>
      </c>
      <c r="G103" s="780">
        <v>127204.75</v>
      </c>
      <c r="H103" s="780">
        <v>120000</v>
      </c>
      <c r="I103" s="498">
        <v>120000</v>
      </c>
      <c r="J103" s="498">
        <v>-15000</v>
      </c>
      <c r="K103" s="498">
        <f t="shared" si="19"/>
        <v>105000</v>
      </c>
      <c r="L103" s="611" t="s">
        <v>784</v>
      </c>
      <c r="M103" s="594">
        <v>20</v>
      </c>
      <c r="N103" s="594">
        <v>20</v>
      </c>
      <c r="O103" s="735">
        <v>20</v>
      </c>
      <c r="P103" s="781">
        <v>15</v>
      </c>
      <c r="Q103" s="661">
        <v>1503</v>
      </c>
      <c r="R103" s="696" t="s">
        <v>621</v>
      </c>
      <c r="AA103" s="304"/>
    </row>
    <row r="104" spans="1:27" s="9" customFormat="1" ht="21" thickTop="1" x14ac:dyDescent="0.25">
      <c r="A104" s="792"/>
      <c r="B104" s="807"/>
      <c r="C104" s="804" t="s">
        <v>80</v>
      </c>
      <c r="D104" s="461">
        <v>1140</v>
      </c>
      <c r="E104" s="30">
        <v>1140</v>
      </c>
      <c r="F104" s="114" t="s">
        <v>108</v>
      </c>
      <c r="G104" s="349">
        <f>G105</f>
        <v>122124.77</v>
      </c>
      <c r="H104" s="349">
        <f t="shared" ref="H104:K104" si="20">H105</f>
        <v>169475</v>
      </c>
      <c r="I104" s="349">
        <f t="shared" si="20"/>
        <v>142200</v>
      </c>
      <c r="J104" s="349">
        <f t="shared" si="20"/>
        <v>24900</v>
      </c>
      <c r="K104" s="349">
        <f t="shared" si="20"/>
        <v>167100</v>
      </c>
      <c r="L104" s="31"/>
      <c r="M104" s="551"/>
      <c r="N104" s="551"/>
      <c r="O104" s="746"/>
      <c r="P104" s="340">
        <v>15</v>
      </c>
      <c r="Q104" s="325">
        <v>1501</v>
      </c>
      <c r="R104" s="297"/>
      <c r="AA104" s="304"/>
    </row>
    <row r="105" spans="1:27" s="9" customFormat="1" ht="20.25" x14ac:dyDescent="0.25">
      <c r="A105" s="792"/>
      <c r="B105" s="807"/>
      <c r="C105" s="804"/>
      <c r="D105" s="185">
        <v>1140</v>
      </c>
      <c r="E105" s="202" t="s">
        <v>237</v>
      </c>
      <c r="F105" s="194" t="s">
        <v>839</v>
      </c>
      <c r="G105" s="352">
        <v>122124.77</v>
      </c>
      <c r="H105" s="352">
        <v>169475</v>
      </c>
      <c r="I105" s="497">
        <v>142200</v>
      </c>
      <c r="J105" s="497">
        <v>24900</v>
      </c>
      <c r="K105" s="497">
        <f>I105+J105</f>
        <v>167100</v>
      </c>
      <c r="L105" s="596" t="s">
        <v>785</v>
      </c>
      <c r="M105" s="591">
        <v>5</v>
      </c>
      <c r="N105" s="591">
        <v>5</v>
      </c>
      <c r="O105" s="731">
        <v>5</v>
      </c>
      <c r="P105" s="339">
        <v>15</v>
      </c>
      <c r="Q105" s="324">
        <v>1501</v>
      </c>
      <c r="R105" s="297"/>
      <c r="AA105" s="304"/>
    </row>
    <row r="106" spans="1:27" s="9" customFormat="1" ht="20.25" x14ac:dyDescent="0.25">
      <c r="A106" s="792"/>
      <c r="B106" s="807"/>
      <c r="C106" s="804"/>
      <c r="D106" s="185">
        <v>1140</v>
      </c>
      <c r="E106" s="41">
        <v>1140</v>
      </c>
      <c r="F106" s="48" t="s">
        <v>108</v>
      </c>
      <c r="G106" s="156">
        <f>G107</f>
        <v>640870.80000000005</v>
      </c>
      <c r="H106" s="156">
        <f t="shared" ref="H106:K106" si="21">H107</f>
        <v>1332748</v>
      </c>
      <c r="I106" s="156">
        <f t="shared" si="21"/>
        <v>0</v>
      </c>
      <c r="J106" s="156">
        <f t="shared" si="21"/>
        <v>0</v>
      </c>
      <c r="K106" s="156">
        <f t="shared" si="21"/>
        <v>0</v>
      </c>
      <c r="L106" s="32"/>
      <c r="M106" s="552"/>
      <c r="N106" s="552"/>
      <c r="O106" s="760"/>
      <c r="P106" s="33">
        <v>18</v>
      </c>
      <c r="Q106" s="34">
        <v>1801</v>
      </c>
      <c r="R106" s="297"/>
      <c r="AA106" s="304"/>
    </row>
    <row r="107" spans="1:27" s="9" customFormat="1" ht="38.25" x14ac:dyDescent="0.25">
      <c r="A107" s="792"/>
      <c r="B107" s="807"/>
      <c r="C107" s="804"/>
      <c r="D107" s="185">
        <v>1140</v>
      </c>
      <c r="E107" s="202" t="s">
        <v>238</v>
      </c>
      <c r="F107" s="194" t="s">
        <v>239</v>
      </c>
      <c r="G107" s="204">
        <f>626299.76+14571.04</f>
        <v>640870.80000000005</v>
      </c>
      <c r="H107" s="204">
        <v>1332748</v>
      </c>
      <c r="I107" s="1">
        <v>0</v>
      </c>
      <c r="J107" s="1">
        <v>0</v>
      </c>
      <c r="K107" s="1">
        <f>I107+J107</f>
        <v>0</v>
      </c>
      <c r="L107" s="596" t="s">
        <v>750</v>
      </c>
      <c r="M107" s="591">
        <v>0</v>
      </c>
      <c r="N107" s="591">
        <v>0</v>
      </c>
      <c r="O107" s="731">
        <v>0</v>
      </c>
      <c r="P107" s="205">
        <v>18</v>
      </c>
      <c r="Q107" s="206">
        <v>1801</v>
      </c>
      <c r="R107" s="297"/>
      <c r="AA107" s="304"/>
    </row>
    <row r="108" spans="1:27" s="9" customFormat="1" ht="15.75" thickBot="1" x14ac:dyDescent="0.3">
      <c r="A108" s="792"/>
      <c r="B108" s="808"/>
      <c r="C108" s="805"/>
      <c r="D108" s="187"/>
      <c r="E108" s="664"/>
      <c r="F108" s="665"/>
      <c r="G108" s="666"/>
      <c r="H108" s="666"/>
      <c r="I108" s="666"/>
      <c r="J108" s="666"/>
      <c r="K108" s="666"/>
      <c r="L108" s="665"/>
      <c r="M108" s="667"/>
      <c r="N108" s="667"/>
      <c r="O108" s="761"/>
      <c r="P108" s="668"/>
      <c r="Q108" s="669"/>
      <c r="R108" s="298"/>
      <c r="AA108" s="304"/>
    </row>
    <row r="109" spans="1:27" s="9" customFormat="1" ht="21" thickTop="1" x14ac:dyDescent="0.25">
      <c r="A109" s="792"/>
      <c r="B109" s="787" t="s">
        <v>81</v>
      </c>
      <c r="C109" s="801" t="s">
        <v>82</v>
      </c>
      <c r="D109" s="461">
        <v>1140</v>
      </c>
      <c r="E109" s="30">
        <v>1140</v>
      </c>
      <c r="F109" s="31" t="s">
        <v>108</v>
      </c>
      <c r="G109" s="67">
        <f>G110</f>
        <v>6698843.29</v>
      </c>
      <c r="H109" s="67">
        <f t="shared" ref="H109:K109" si="22">H110</f>
        <v>1360661</v>
      </c>
      <c r="I109" s="67">
        <f t="shared" si="22"/>
        <v>475300</v>
      </c>
      <c r="J109" s="67">
        <f t="shared" si="22"/>
        <v>0</v>
      </c>
      <c r="K109" s="67">
        <f t="shared" si="22"/>
        <v>475300</v>
      </c>
      <c r="L109" s="31"/>
      <c r="M109" s="551"/>
      <c r="N109" s="551"/>
      <c r="O109" s="746"/>
      <c r="P109" s="372">
        <v>16</v>
      </c>
      <c r="Q109" s="373">
        <v>1602</v>
      </c>
      <c r="R109" s="297"/>
      <c r="AA109" s="304"/>
    </row>
    <row r="110" spans="1:27" s="9" customFormat="1" ht="38.25" x14ac:dyDescent="0.25">
      <c r="A110" s="792"/>
      <c r="B110" s="787"/>
      <c r="C110" s="801"/>
      <c r="D110" s="185">
        <v>1140</v>
      </c>
      <c r="E110" s="45" t="s">
        <v>159</v>
      </c>
      <c r="F110" s="46" t="s">
        <v>160</v>
      </c>
      <c r="G110" s="65">
        <v>6698843.29</v>
      </c>
      <c r="H110" s="65">
        <v>1360661</v>
      </c>
      <c r="I110" s="1">
        <v>475300</v>
      </c>
      <c r="J110" s="1">
        <v>0</v>
      </c>
      <c r="K110" s="1">
        <f>I110+J110</f>
        <v>475300</v>
      </c>
      <c r="L110" s="596" t="s">
        <v>786</v>
      </c>
      <c r="M110" s="628">
        <v>132250</v>
      </c>
      <c r="N110" s="628">
        <v>125637</v>
      </c>
      <c r="O110" s="734">
        <v>125637</v>
      </c>
      <c r="P110" s="368">
        <v>16</v>
      </c>
      <c r="Q110" s="369">
        <v>1602</v>
      </c>
      <c r="R110" s="297" t="s">
        <v>622</v>
      </c>
      <c r="AA110" s="304"/>
    </row>
    <row r="111" spans="1:27" s="9" customFormat="1" ht="25.5" x14ac:dyDescent="0.25">
      <c r="A111" s="792"/>
      <c r="B111" s="787"/>
      <c r="C111" s="801"/>
      <c r="D111" s="216">
        <v>1280</v>
      </c>
      <c r="E111" s="41">
        <v>1280</v>
      </c>
      <c r="F111" s="48" t="s">
        <v>161</v>
      </c>
      <c r="G111" s="8">
        <f>SUM(G112:G117)</f>
        <v>846982.03</v>
      </c>
      <c r="H111" s="8">
        <f t="shared" ref="H111:K111" si="23">SUM(H112:H117)</f>
        <v>973500</v>
      </c>
      <c r="I111" s="8">
        <f t="shared" si="23"/>
        <v>953653</v>
      </c>
      <c r="J111" s="8">
        <f t="shared" si="23"/>
        <v>85154</v>
      </c>
      <c r="K111" s="8">
        <f t="shared" si="23"/>
        <v>1038807</v>
      </c>
      <c r="L111" s="32"/>
      <c r="M111" s="559"/>
      <c r="N111" s="559"/>
      <c r="O111" s="762"/>
      <c r="P111" s="370">
        <v>16</v>
      </c>
      <c r="Q111" s="371">
        <v>1602</v>
      </c>
      <c r="R111" s="297"/>
      <c r="AA111" s="304"/>
    </row>
    <row r="112" spans="1:27" s="9" customFormat="1" ht="25.5" x14ac:dyDescent="0.25">
      <c r="A112" s="792"/>
      <c r="B112" s="787"/>
      <c r="C112" s="801"/>
      <c r="D112" s="185">
        <v>1280</v>
      </c>
      <c r="E112" s="19" t="s">
        <v>162</v>
      </c>
      <c r="F112" s="46" t="s">
        <v>633</v>
      </c>
      <c r="G112" s="1">
        <v>15000</v>
      </c>
      <c r="H112" s="1">
        <v>15000</v>
      </c>
      <c r="I112" s="1">
        <v>15000</v>
      </c>
      <c r="J112" s="1">
        <v>0</v>
      </c>
      <c r="K112" s="1">
        <f t="shared" ref="K112:K117" si="24">I112+J112</f>
        <v>15000</v>
      </c>
      <c r="L112" s="596" t="s">
        <v>787</v>
      </c>
      <c r="M112" s="591">
        <v>1</v>
      </c>
      <c r="N112" s="591">
        <v>1</v>
      </c>
      <c r="O112" s="731">
        <v>1</v>
      </c>
      <c r="P112" s="368">
        <v>16</v>
      </c>
      <c r="Q112" s="369">
        <v>1602</v>
      </c>
      <c r="R112" s="297"/>
      <c r="AA112" s="304"/>
    </row>
    <row r="113" spans="1:27" s="9" customFormat="1" ht="25.5" x14ac:dyDescent="0.25">
      <c r="A113" s="792"/>
      <c r="B113" s="787"/>
      <c r="C113" s="801"/>
      <c r="D113" s="185">
        <v>1280</v>
      </c>
      <c r="E113" s="19" t="s">
        <v>163</v>
      </c>
      <c r="F113" s="46" t="s">
        <v>167</v>
      </c>
      <c r="G113" s="1">
        <v>431876.87</v>
      </c>
      <c r="H113" s="1">
        <v>481000</v>
      </c>
      <c r="I113" s="1">
        <v>462003</v>
      </c>
      <c r="J113" s="1">
        <v>85154</v>
      </c>
      <c r="K113" s="1">
        <f t="shared" si="24"/>
        <v>547157</v>
      </c>
      <c r="L113" s="596" t="s">
        <v>788</v>
      </c>
      <c r="M113" s="591">
        <v>828</v>
      </c>
      <c r="N113" s="591">
        <v>700</v>
      </c>
      <c r="O113" s="734">
        <v>1000</v>
      </c>
      <c r="P113" s="368">
        <v>16</v>
      </c>
      <c r="Q113" s="369">
        <v>1602</v>
      </c>
      <c r="R113" s="297"/>
      <c r="AA113" s="304"/>
    </row>
    <row r="114" spans="1:27" s="9" customFormat="1" ht="25.5" x14ac:dyDescent="0.25">
      <c r="A114" s="792"/>
      <c r="B114" s="787"/>
      <c r="C114" s="801"/>
      <c r="D114" s="185">
        <v>1280</v>
      </c>
      <c r="E114" s="19" t="s">
        <v>164</v>
      </c>
      <c r="F114" s="46" t="s">
        <v>168</v>
      </c>
      <c r="G114" s="1">
        <v>1422</v>
      </c>
      <c r="H114" s="1">
        <v>1500</v>
      </c>
      <c r="I114" s="1">
        <v>1500</v>
      </c>
      <c r="J114" s="1">
        <v>0</v>
      </c>
      <c r="K114" s="1">
        <f t="shared" si="24"/>
        <v>1500</v>
      </c>
      <c r="L114" s="596" t="s">
        <v>789</v>
      </c>
      <c r="M114" s="591">
        <v>1</v>
      </c>
      <c r="N114" s="591">
        <v>2</v>
      </c>
      <c r="O114" s="731">
        <v>2</v>
      </c>
      <c r="P114" s="368">
        <v>16</v>
      </c>
      <c r="Q114" s="369">
        <v>1602</v>
      </c>
      <c r="R114" s="297"/>
      <c r="AA114" s="304"/>
    </row>
    <row r="115" spans="1:27" s="9" customFormat="1" ht="20.25" x14ac:dyDescent="0.25">
      <c r="A115" s="792"/>
      <c r="B115" s="787"/>
      <c r="C115" s="801"/>
      <c r="D115" s="185">
        <v>1280</v>
      </c>
      <c r="E115" s="19" t="s">
        <v>165</v>
      </c>
      <c r="F115" s="46" t="s">
        <v>169</v>
      </c>
      <c r="G115" s="1">
        <v>1194.28</v>
      </c>
      <c r="H115" s="1">
        <v>6000</v>
      </c>
      <c r="I115" s="1">
        <v>5150</v>
      </c>
      <c r="J115" s="1">
        <v>0</v>
      </c>
      <c r="K115" s="1">
        <f t="shared" si="24"/>
        <v>5150</v>
      </c>
      <c r="L115" s="596" t="s">
        <v>790</v>
      </c>
      <c r="M115" s="591">
        <v>3</v>
      </c>
      <c r="N115" s="591">
        <v>3</v>
      </c>
      <c r="O115" s="731">
        <v>3</v>
      </c>
      <c r="P115" s="368">
        <v>16</v>
      </c>
      <c r="Q115" s="369">
        <v>1602</v>
      </c>
      <c r="R115" s="297"/>
      <c r="AA115" s="304"/>
    </row>
    <row r="116" spans="1:27" s="9" customFormat="1" ht="25.5" x14ac:dyDescent="0.25">
      <c r="A116" s="792"/>
      <c r="B116" s="787"/>
      <c r="C116" s="801"/>
      <c r="D116" s="185">
        <v>1280</v>
      </c>
      <c r="E116" s="19" t="s">
        <v>166</v>
      </c>
      <c r="F116" s="46" t="s">
        <v>634</v>
      </c>
      <c r="G116" s="1">
        <v>334988.88</v>
      </c>
      <c r="H116" s="1">
        <v>400000</v>
      </c>
      <c r="I116" s="1">
        <v>400000</v>
      </c>
      <c r="J116" s="1">
        <v>0</v>
      </c>
      <c r="K116" s="1">
        <f t="shared" si="24"/>
        <v>400000</v>
      </c>
      <c r="L116" s="596" t="s">
        <v>791</v>
      </c>
      <c r="M116" s="591">
        <v>300</v>
      </c>
      <c r="N116" s="591">
        <v>300</v>
      </c>
      <c r="O116" s="731">
        <v>300</v>
      </c>
      <c r="P116" s="368">
        <v>16</v>
      </c>
      <c r="Q116" s="369">
        <v>1602</v>
      </c>
      <c r="R116" s="297"/>
      <c r="AA116" s="304"/>
    </row>
    <row r="117" spans="1:27" s="9" customFormat="1" ht="25.5" x14ac:dyDescent="0.25">
      <c r="A117" s="792"/>
      <c r="B117" s="787"/>
      <c r="C117" s="801"/>
      <c r="D117" s="185">
        <v>1280</v>
      </c>
      <c r="E117" s="19" t="s">
        <v>677</v>
      </c>
      <c r="F117" s="46" t="s">
        <v>678</v>
      </c>
      <c r="G117" s="1">
        <v>62500</v>
      </c>
      <c r="H117" s="1">
        <v>70000</v>
      </c>
      <c r="I117" s="1">
        <v>70000</v>
      </c>
      <c r="J117" s="1">
        <v>0</v>
      </c>
      <c r="K117" s="1">
        <f t="shared" si="24"/>
        <v>70000</v>
      </c>
      <c r="L117" s="596" t="s">
        <v>792</v>
      </c>
      <c r="M117" s="591">
        <v>10</v>
      </c>
      <c r="N117" s="591">
        <v>10</v>
      </c>
      <c r="O117" s="731">
        <v>10</v>
      </c>
      <c r="P117" s="368">
        <v>16</v>
      </c>
      <c r="Q117" s="369">
        <v>1602</v>
      </c>
      <c r="R117" s="297"/>
      <c r="AA117" s="304"/>
    </row>
    <row r="118" spans="1:27" s="9" customFormat="1" ht="38.25" x14ac:dyDescent="0.25">
      <c r="A118" s="792"/>
      <c r="B118" s="787"/>
      <c r="C118" s="801"/>
      <c r="D118" s="185">
        <v>1290</v>
      </c>
      <c r="E118" s="41">
        <v>1290</v>
      </c>
      <c r="F118" s="48" t="s">
        <v>170</v>
      </c>
      <c r="G118" s="8">
        <f>SUM(G119:G128)</f>
        <v>3218865.66</v>
      </c>
      <c r="H118" s="8">
        <f t="shared" ref="H118:K118" si="25">SUM(H119:H128)</f>
        <v>6616013</v>
      </c>
      <c r="I118" s="8">
        <f t="shared" si="25"/>
        <v>8867200</v>
      </c>
      <c r="J118" s="8">
        <f t="shared" si="25"/>
        <v>1806846</v>
      </c>
      <c r="K118" s="8">
        <f t="shared" si="25"/>
        <v>10674046</v>
      </c>
      <c r="L118" s="32"/>
      <c r="M118" s="559"/>
      <c r="N118" s="559"/>
      <c r="O118" s="762"/>
      <c r="P118" s="370">
        <v>16</v>
      </c>
      <c r="Q118" s="371">
        <v>1602</v>
      </c>
      <c r="R118" s="297"/>
      <c r="AA118" s="304"/>
    </row>
    <row r="119" spans="1:27" s="9" customFormat="1" ht="25.5" x14ac:dyDescent="0.25">
      <c r="A119" s="792"/>
      <c r="B119" s="787"/>
      <c r="C119" s="801"/>
      <c r="D119" s="185">
        <v>1290</v>
      </c>
      <c r="E119" s="19" t="s">
        <v>171</v>
      </c>
      <c r="F119" s="46" t="s">
        <v>179</v>
      </c>
      <c r="G119" s="1">
        <v>94500</v>
      </c>
      <c r="H119" s="1">
        <v>84000</v>
      </c>
      <c r="I119" s="1">
        <v>93000</v>
      </c>
      <c r="J119" s="1">
        <v>47000</v>
      </c>
      <c r="K119" s="1">
        <f t="shared" ref="K119:K128" si="26">I119+J119</f>
        <v>140000</v>
      </c>
      <c r="L119" s="596" t="s">
        <v>793</v>
      </c>
      <c r="M119" s="591">
        <v>56</v>
      </c>
      <c r="N119" s="591">
        <v>62</v>
      </c>
      <c r="O119" s="731">
        <v>62</v>
      </c>
      <c r="P119" s="368">
        <v>16</v>
      </c>
      <c r="Q119" s="369">
        <v>1602</v>
      </c>
      <c r="R119" s="297" t="s">
        <v>622</v>
      </c>
      <c r="AA119" s="304"/>
    </row>
    <row r="120" spans="1:27" s="9" customFormat="1" ht="25.5" x14ac:dyDescent="0.25">
      <c r="A120" s="792"/>
      <c r="B120" s="787"/>
      <c r="C120" s="801"/>
      <c r="D120" s="185">
        <v>1290</v>
      </c>
      <c r="E120" s="19" t="s">
        <v>172</v>
      </c>
      <c r="F120" s="46" t="s">
        <v>180</v>
      </c>
      <c r="G120" s="1">
        <v>53000</v>
      </c>
      <c r="H120" s="1">
        <v>53000</v>
      </c>
      <c r="I120" s="1">
        <v>53000</v>
      </c>
      <c r="J120" s="1">
        <v>0</v>
      </c>
      <c r="K120" s="1">
        <f t="shared" si="26"/>
        <v>53000</v>
      </c>
      <c r="L120" s="596" t="s">
        <v>794</v>
      </c>
      <c r="M120" s="591">
        <v>260</v>
      </c>
      <c r="N120" s="591">
        <v>270</v>
      </c>
      <c r="O120" s="731">
        <v>270</v>
      </c>
      <c r="P120" s="368">
        <v>16</v>
      </c>
      <c r="Q120" s="369">
        <v>1602</v>
      </c>
      <c r="R120" s="297"/>
      <c r="AA120" s="304"/>
    </row>
    <row r="121" spans="1:27" s="9" customFormat="1" ht="25.5" x14ac:dyDescent="0.25">
      <c r="A121" s="792"/>
      <c r="B121" s="787"/>
      <c r="C121" s="801"/>
      <c r="D121" s="185">
        <v>1290</v>
      </c>
      <c r="E121" s="19" t="s">
        <v>173</v>
      </c>
      <c r="F121" s="46" t="s">
        <v>181</v>
      </c>
      <c r="G121" s="1">
        <v>59000</v>
      </c>
      <c r="H121" s="1">
        <v>48000</v>
      </c>
      <c r="I121" s="1">
        <v>48000</v>
      </c>
      <c r="J121" s="1">
        <v>5000</v>
      </c>
      <c r="K121" s="1">
        <f t="shared" si="26"/>
        <v>53000</v>
      </c>
      <c r="L121" s="596" t="s">
        <v>795</v>
      </c>
      <c r="M121" s="591">
        <v>4</v>
      </c>
      <c r="N121" s="591">
        <v>4</v>
      </c>
      <c r="O121" s="731">
        <v>5</v>
      </c>
      <c r="P121" s="368">
        <v>16</v>
      </c>
      <c r="Q121" s="369">
        <v>1602</v>
      </c>
      <c r="R121" s="297" t="s">
        <v>622</v>
      </c>
      <c r="AA121" s="304"/>
    </row>
    <row r="122" spans="1:27" s="9" customFormat="1" ht="25.5" x14ac:dyDescent="0.25">
      <c r="A122" s="792"/>
      <c r="B122" s="787"/>
      <c r="C122" s="801"/>
      <c r="D122" s="185">
        <v>1290</v>
      </c>
      <c r="E122" s="19" t="s">
        <v>174</v>
      </c>
      <c r="F122" s="46" t="s">
        <v>182</v>
      </c>
      <c r="G122" s="1">
        <v>30000</v>
      </c>
      <c r="H122" s="1">
        <v>30000</v>
      </c>
      <c r="I122" s="1">
        <v>30000</v>
      </c>
      <c r="J122" s="1">
        <v>0</v>
      </c>
      <c r="K122" s="1">
        <f t="shared" si="26"/>
        <v>30000</v>
      </c>
      <c r="L122" s="596" t="s">
        <v>796</v>
      </c>
      <c r="M122" s="591">
        <v>78</v>
      </c>
      <c r="N122" s="591">
        <v>78</v>
      </c>
      <c r="O122" s="731">
        <v>78</v>
      </c>
      <c r="P122" s="368">
        <v>16</v>
      </c>
      <c r="Q122" s="369">
        <v>1602</v>
      </c>
      <c r="R122" s="297"/>
      <c r="AA122" s="304"/>
    </row>
    <row r="123" spans="1:27" s="9" customFormat="1" ht="39" thickBot="1" x14ac:dyDescent="0.3">
      <c r="A123" s="810"/>
      <c r="B123" s="811"/>
      <c r="C123" s="802"/>
      <c r="D123" s="187">
        <v>1290</v>
      </c>
      <c r="E123" s="162" t="s">
        <v>175</v>
      </c>
      <c r="F123" s="181" t="s">
        <v>183</v>
      </c>
      <c r="G123" s="164">
        <v>2349886.52</v>
      </c>
      <c r="H123" s="164">
        <v>2207088</v>
      </c>
      <c r="I123" s="164">
        <v>400000</v>
      </c>
      <c r="J123" s="164">
        <v>1300500</v>
      </c>
      <c r="K123" s="164">
        <f t="shared" si="26"/>
        <v>1700500</v>
      </c>
      <c r="L123" s="611" t="s">
        <v>797</v>
      </c>
      <c r="M123" s="594">
        <v>100</v>
      </c>
      <c r="N123" s="594">
        <v>100</v>
      </c>
      <c r="O123" s="735">
        <v>100</v>
      </c>
      <c r="P123" s="670">
        <v>16</v>
      </c>
      <c r="Q123" s="671">
        <v>1602</v>
      </c>
      <c r="R123" s="696" t="s">
        <v>622</v>
      </c>
      <c r="AA123" s="304"/>
    </row>
    <row r="124" spans="1:27" s="9" customFormat="1" ht="48" customHeight="1" thickTop="1" x14ac:dyDescent="0.25">
      <c r="A124" s="809" t="s">
        <v>77</v>
      </c>
      <c r="B124" s="812" t="s">
        <v>81</v>
      </c>
      <c r="C124" s="803" t="s">
        <v>82</v>
      </c>
      <c r="D124" s="184">
        <v>1290</v>
      </c>
      <c r="E124" s="672" t="s">
        <v>176</v>
      </c>
      <c r="F124" s="673" t="s">
        <v>184</v>
      </c>
      <c r="G124" s="674">
        <v>492495.81</v>
      </c>
      <c r="H124" s="674">
        <v>1005550</v>
      </c>
      <c r="I124" s="674">
        <v>896700</v>
      </c>
      <c r="J124" s="674">
        <v>-4000</v>
      </c>
      <c r="K124" s="674">
        <f t="shared" si="26"/>
        <v>892700</v>
      </c>
      <c r="L124" s="675" t="s">
        <v>798</v>
      </c>
      <c r="M124" s="676">
        <v>4</v>
      </c>
      <c r="N124" s="676">
        <v>4</v>
      </c>
      <c r="O124" s="763">
        <v>4</v>
      </c>
      <c r="P124" s="677">
        <v>16</v>
      </c>
      <c r="Q124" s="678">
        <v>1602</v>
      </c>
      <c r="R124" s="388" t="s">
        <v>622</v>
      </c>
      <c r="AA124" s="304"/>
    </row>
    <row r="125" spans="1:27" s="9" customFormat="1" ht="38.25" x14ac:dyDescent="0.25">
      <c r="A125" s="792"/>
      <c r="B125" s="787"/>
      <c r="C125" s="804"/>
      <c r="D125" s="185">
        <v>1290</v>
      </c>
      <c r="E125" s="19" t="s">
        <v>177</v>
      </c>
      <c r="F125" s="46" t="s">
        <v>185</v>
      </c>
      <c r="G125" s="1">
        <v>39983.33</v>
      </c>
      <c r="H125" s="1">
        <v>41500</v>
      </c>
      <c r="I125" s="1">
        <v>41500</v>
      </c>
      <c r="J125" s="1">
        <v>5000</v>
      </c>
      <c r="K125" s="1">
        <f t="shared" si="26"/>
        <v>46500</v>
      </c>
      <c r="L125" s="596" t="s">
        <v>799</v>
      </c>
      <c r="M125" s="591">
        <v>100</v>
      </c>
      <c r="N125" s="591">
        <v>100</v>
      </c>
      <c r="O125" s="731">
        <v>100</v>
      </c>
      <c r="P125" s="368">
        <v>16</v>
      </c>
      <c r="Q125" s="369">
        <v>1602</v>
      </c>
      <c r="R125" s="297" t="s">
        <v>622</v>
      </c>
      <c r="AA125" s="304"/>
    </row>
    <row r="126" spans="1:27" s="427" customFormat="1" ht="38.25" x14ac:dyDescent="0.25">
      <c r="A126" s="792"/>
      <c r="B126" s="787"/>
      <c r="C126" s="804"/>
      <c r="D126" s="436">
        <v>1290</v>
      </c>
      <c r="E126" s="486" t="s">
        <v>706</v>
      </c>
      <c r="F126" s="63" t="s">
        <v>707</v>
      </c>
      <c r="G126" s="107">
        <v>0</v>
      </c>
      <c r="H126" s="107">
        <v>3000000</v>
      </c>
      <c r="I126" s="107">
        <v>4680000</v>
      </c>
      <c r="J126" s="107">
        <v>0</v>
      </c>
      <c r="K126" s="107">
        <f t="shared" si="26"/>
        <v>4680000</v>
      </c>
      <c r="L126" s="596" t="s">
        <v>800</v>
      </c>
      <c r="M126" s="629">
        <v>0</v>
      </c>
      <c r="N126" s="630">
        <v>0.61</v>
      </c>
      <c r="O126" s="764">
        <v>0.4</v>
      </c>
      <c r="P126" s="487">
        <v>16</v>
      </c>
      <c r="Q126" s="488">
        <v>1602</v>
      </c>
      <c r="R126" s="438" t="s">
        <v>622</v>
      </c>
    </row>
    <row r="127" spans="1:27" s="9" customFormat="1" ht="38.25" x14ac:dyDescent="0.25">
      <c r="A127" s="792"/>
      <c r="B127" s="787"/>
      <c r="C127" s="804"/>
      <c r="D127" s="185">
        <v>1290</v>
      </c>
      <c r="E127" s="19" t="s">
        <v>178</v>
      </c>
      <c r="F127" s="46" t="s">
        <v>186</v>
      </c>
      <c r="G127" s="1">
        <v>100000</v>
      </c>
      <c r="H127" s="1">
        <v>146875</v>
      </c>
      <c r="I127" s="1">
        <v>2000000</v>
      </c>
      <c r="J127" s="1">
        <v>0</v>
      </c>
      <c r="K127" s="1">
        <f t="shared" si="26"/>
        <v>2000000</v>
      </c>
      <c r="L127" s="596" t="s">
        <v>801</v>
      </c>
      <c r="M127" s="591">
        <v>0</v>
      </c>
      <c r="N127" s="591">
        <v>1</v>
      </c>
      <c r="O127" s="731">
        <v>1</v>
      </c>
      <c r="P127" s="368">
        <v>16</v>
      </c>
      <c r="Q127" s="369">
        <v>1602</v>
      </c>
      <c r="R127" s="297" t="s">
        <v>622</v>
      </c>
      <c r="AA127" s="304"/>
    </row>
    <row r="128" spans="1:27" s="9" customFormat="1" ht="25.5" x14ac:dyDescent="0.25">
      <c r="A128" s="792"/>
      <c r="B128" s="787"/>
      <c r="C128" s="804"/>
      <c r="D128" s="461">
        <v>1290</v>
      </c>
      <c r="E128" s="137" t="s">
        <v>746</v>
      </c>
      <c r="F128" s="62" t="s">
        <v>747</v>
      </c>
      <c r="G128" s="55">
        <v>0</v>
      </c>
      <c r="H128" s="55">
        <v>0</v>
      </c>
      <c r="I128" s="55">
        <v>625000</v>
      </c>
      <c r="J128" s="55">
        <v>453346</v>
      </c>
      <c r="K128" s="55">
        <f t="shared" si="26"/>
        <v>1078346</v>
      </c>
      <c r="L128" s="631" t="s">
        <v>856</v>
      </c>
      <c r="M128" s="618">
        <v>0</v>
      </c>
      <c r="N128" s="618">
        <v>23</v>
      </c>
      <c r="O128" s="756">
        <v>23</v>
      </c>
      <c r="P128" s="511">
        <v>16</v>
      </c>
      <c r="Q128" s="512">
        <v>1602</v>
      </c>
      <c r="R128" s="297"/>
      <c r="S128" s="90"/>
      <c r="T128" s="90"/>
      <c r="AA128" s="304"/>
    </row>
    <row r="129" spans="1:27" s="9" customFormat="1" ht="25.5" customHeight="1" x14ac:dyDescent="0.25">
      <c r="A129" s="792"/>
      <c r="B129" s="787"/>
      <c r="C129" s="804"/>
      <c r="D129" s="461">
        <v>1320</v>
      </c>
      <c r="E129" s="30">
        <v>1320</v>
      </c>
      <c r="F129" s="114" t="s">
        <v>131</v>
      </c>
      <c r="G129" s="67">
        <f>SUM(G130:G132)</f>
        <v>17141385.710000001</v>
      </c>
      <c r="H129" s="67">
        <f t="shared" ref="H129:K129" si="27">SUM(H130:H132)</f>
        <v>14351328</v>
      </c>
      <c r="I129" s="67">
        <f t="shared" si="27"/>
        <v>23907828</v>
      </c>
      <c r="J129" s="67">
        <f t="shared" si="27"/>
        <v>0</v>
      </c>
      <c r="K129" s="67">
        <f t="shared" si="27"/>
        <v>23907828</v>
      </c>
      <c r="L129" s="31"/>
      <c r="M129" s="551"/>
      <c r="N129" s="551"/>
      <c r="O129" s="746"/>
      <c r="P129" s="372">
        <v>16</v>
      </c>
      <c r="Q129" s="373">
        <v>1602</v>
      </c>
      <c r="R129" s="297"/>
      <c r="AA129" s="304"/>
    </row>
    <row r="130" spans="1:27" s="9" customFormat="1" ht="42" customHeight="1" x14ac:dyDescent="0.25">
      <c r="A130" s="792"/>
      <c r="B130" s="787"/>
      <c r="C130" s="804"/>
      <c r="D130" s="185">
        <v>1320</v>
      </c>
      <c r="E130" s="45" t="s">
        <v>132</v>
      </c>
      <c r="F130" s="46" t="s">
        <v>133</v>
      </c>
      <c r="G130" s="65">
        <v>13103255.380000001</v>
      </c>
      <c r="H130" s="65">
        <v>12050323</v>
      </c>
      <c r="I130" s="1">
        <v>20644070</v>
      </c>
      <c r="J130" s="1">
        <v>0</v>
      </c>
      <c r="K130" s="1">
        <f t="shared" ref="K130:K132" si="28">I130+J130</f>
        <v>20644070</v>
      </c>
      <c r="L130" s="596" t="s">
        <v>802</v>
      </c>
      <c r="M130" s="591">
        <v>99</v>
      </c>
      <c r="N130" s="591">
        <v>100</v>
      </c>
      <c r="O130" s="731">
        <v>100</v>
      </c>
      <c r="P130" s="368">
        <v>16</v>
      </c>
      <c r="Q130" s="369">
        <v>1602</v>
      </c>
      <c r="R130" s="297" t="s">
        <v>622</v>
      </c>
      <c r="AA130" s="304"/>
    </row>
    <row r="131" spans="1:27" s="9" customFormat="1" ht="38.25" x14ac:dyDescent="0.25">
      <c r="A131" s="792"/>
      <c r="B131" s="787"/>
      <c r="C131" s="804"/>
      <c r="D131" s="693">
        <v>1320</v>
      </c>
      <c r="E131" s="149" t="s">
        <v>187</v>
      </c>
      <c r="F131" s="150" t="s">
        <v>188</v>
      </c>
      <c r="G131" s="111">
        <v>628802.21</v>
      </c>
      <c r="H131" s="111">
        <v>598968</v>
      </c>
      <c r="I131" s="1">
        <v>680000</v>
      </c>
      <c r="J131" s="1">
        <v>0</v>
      </c>
      <c r="K131" s="1">
        <f t="shared" si="28"/>
        <v>680000</v>
      </c>
      <c r="L131" s="596" t="s">
        <v>802</v>
      </c>
      <c r="M131" s="591">
        <v>99</v>
      </c>
      <c r="N131" s="591">
        <v>100</v>
      </c>
      <c r="O131" s="731">
        <v>100</v>
      </c>
      <c r="P131" s="374">
        <v>16</v>
      </c>
      <c r="Q131" s="507">
        <v>1602</v>
      </c>
      <c r="R131" s="297" t="s">
        <v>622</v>
      </c>
      <c r="AA131" s="304"/>
    </row>
    <row r="132" spans="1:27" s="9" customFormat="1" ht="42" customHeight="1" thickBot="1" x14ac:dyDescent="0.3">
      <c r="A132" s="792"/>
      <c r="B132" s="787"/>
      <c r="C132" s="805"/>
      <c r="D132" s="187">
        <v>1320</v>
      </c>
      <c r="E132" s="180" t="s">
        <v>189</v>
      </c>
      <c r="F132" s="181" t="s">
        <v>190</v>
      </c>
      <c r="G132" s="679">
        <v>3409328.12</v>
      </c>
      <c r="H132" s="679">
        <v>1702037</v>
      </c>
      <c r="I132" s="164">
        <v>2583758</v>
      </c>
      <c r="J132" s="164">
        <v>0</v>
      </c>
      <c r="K132" s="164">
        <f t="shared" si="28"/>
        <v>2583758</v>
      </c>
      <c r="L132" s="611" t="s">
        <v>802</v>
      </c>
      <c r="M132" s="594">
        <v>99</v>
      </c>
      <c r="N132" s="594">
        <v>100</v>
      </c>
      <c r="O132" s="735">
        <v>100</v>
      </c>
      <c r="P132" s="670">
        <v>16</v>
      </c>
      <c r="Q132" s="671">
        <v>1602</v>
      </c>
      <c r="R132" s="696" t="s">
        <v>622</v>
      </c>
      <c r="AA132" s="304"/>
    </row>
    <row r="133" spans="1:27" s="9" customFormat="1" ht="29.25" customHeight="1" thickTop="1" x14ac:dyDescent="0.25">
      <c r="A133" s="792"/>
      <c r="B133" s="787"/>
      <c r="C133" s="804" t="s">
        <v>83</v>
      </c>
      <c r="D133" s="478">
        <v>1301</v>
      </c>
      <c r="E133" s="30">
        <v>1301</v>
      </c>
      <c r="F133" s="114" t="s">
        <v>198</v>
      </c>
      <c r="G133" s="349">
        <f>SUM(G134:G136)</f>
        <v>594848.25</v>
      </c>
      <c r="H133" s="349">
        <f t="shared" ref="H133:K133" si="29">SUM(H134:H136)</f>
        <v>616000</v>
      </c>
      <c r="I133" s="349">
        <f t="shared" si="29"/>
        <v>636000</v>
      </c>
      <c r="J133" s="349">
        <f t="shared" si="29"/>
        <v>0</v>
      </c>
      <c r="K133" s="349">
        <f t="shared" si="29"/>
        <v>636000</v>
      </c>
      <c r="L133" s="31"/>
      <c r="M133" s="551"/>
      <c r="N133" s="551"/>
      <c r="O133" s="746"/>
      <c r="P133" s="340">
        <v>16</v>
      </c>
      <c r="Q133" s="325">
        <v>1603</v>
      </c>
      <c r="R133" s="297"/>
      <c r="AA133" s="304"/>
    </row>
    <row r="134" spans="1:27" s="9" customFormat="1" ht="25.5" x14ac:dyDescent="0.25">
      <c r="A134" s="792"/>
      <c r="B134" s="787"/>
      <c r="C134" s="804"/>
      <c r="D134" s="190">
        <v>1301</v>
      </c>
      <c r="E134" s="45" t="s">
        <v>199</v>
      </c>
      <c r="F134" s="46" t="s">
        <v>202</v>
      </c>
      <c r="G134" s="348">
        <v>450000</v>
      </c>
      <c r="H134" s="348">
        <v>450000</v>
      </c>
      <c r="I134" s="497">
        <v>450000</v>
      </c>
      <c r="J134" s="497">
        <v>0</v>
      </c>
      <c r="K134" s="497">
        <f t="shared" ref="K134:K136" si="30">I134+J134</f>
        <v>450000</v>
      </c>
      <c r="L134" s="596" t="s">
        <v>803</v>
      </c>
      <c r="M134" s="628">
        <v>450000</v>
      </c>
      <c r="N134" s="628">
        <v>450000</v>
      </c>
      <c r="O134" s="734">
        <v>450000</v>
      </c>
      <c r="P134" s="331">
        <v>16</v>
      </c>
      <c r="Q134" s="315">
        <v>1603</v>
      </c>
      <c r="R134" s="297"/>
      <c r="AA134" s="304"/>
    </row>
    <row r="135" spans="1:27" s="9" customFormat="1" ht="25.5" x14ac:dyDescent="0.25">
      <c r="A135" s="792"/>
      <c r="B135" s="787"/>
      <c r="C135" s="804"/>
      <c r="D135" s="461">
        <v>1301</v>
      </c>
      <c r="E135" s="217" t="s">
        <v>200</v>
      </c>
      <c r="F135" s="115" t="s">
        <v>203</v>
      </c>
      <c r="G135" s="351">
        <v>921.61</v>
      </c>
      <c r="H135" s="351">
        <v>16000</v>
      </c>
      <c r="I135" s="497">
        <v>16000</v>
      </c>
      <c r="J135" s="497">
        <v>0</v>
      </c>
      <c r="K135" s="497">
        <f t="shared" si="30"/>
        <v>16000</v>
      </c>
      <c r="L135" s="596" t="s">
        <v>804</v>
      </c>
      <c r="M135" s="591">
        <v>5</v>
      </c>
      <c r="N135" s="591">
        <v>5</v>
      </c>
      <c r="O135" s="731">
        <v>5</v>
      </c>
      <c r="P135" s="341">
        <v>16</v>
      </c>
      <c r="Q135" s="326">
        <v>1603</v>
      </c>
      <c r="R135" s="297"/>
      <c r="AA135" s="304"/>
    </row>
    <row r="136" spans="1:27" s="9" customFormat="1" ht="25.5" x14ac:dyDescent="0.25">
      <c r="A136" s="792"/>
      <c r="B136" s="787"/>
      <c r="C136" s="804"/>
      <c r="D136" s="185">
        <v>1301</v>
      </c>
      <c r="E136" s="19" t="s">
        <v>201</v>
      </c>
      <c r="F136" s="46" t="s">
        <v>204</v>
      </c>
      <c r="G136" s="348">
        <v>143926.64000000001</v>
      </c>
      <c r="H136" s="348">
        <v>150000</v>
      </c>
      <c r="I136" s="497">
        <v>170000</v>
      </c>
      <c r="J136" s="497">
        <v>0</v>
      </c>
      <c r="K136" s="497">
        <f t="shared" si="30"/>
        <v>170000</v>
      </c>
      <c r="L136" s="596" t="s">
        <v>805</v>
      </c>
      <c r="M136" s="591">
        <v>16</v>
      </c>
      <c r="N136" s="591">
        <v>16</v>
      </c>
      <c r="O136" s="731">
        <v>16</v>
      </c>
      <c r="P136" s="331">
        <v>16</v>
      </c>
      <c r="Q136" s="315">
        <v>1603</v>
      </c>
      <c r="R136" s="297"/>
      <c r="AA136" s="304"/>
    </row>
    <row r="137" spans="1:27" s="9" customFormat="1" ht="25.5" customHeight="1" x14ac:dyDescent="0.25">
      <c r="A137" s="792"/>
      <c r="B137" s="787"/>
      <c r="C137" s="804"/>
      <c r="D137" s="185">
        <v>1302</v>
      </c>
      <c r="E137" s="41">
        <v>1302</v>
      </c>
      <c r="F137" s="48" t="s">
        <v>205</v>
      </c>
      <c r="G137" s="313">
        <f>SUM(G138:G141)</f>
        <v>1165816.73</v>
      </c>
      <c r="H137" s="313">
        <f t="shared" ref="H137:K137" si="31">SUM(H138:H141)</f>
        <v>1527950</v>
      </c>
      <c r="I137" s="313">
        <f t="shared" si="31"/>
        <v>1316750</v>
      </c>
      <c r="J137" s="313">
        <f t="shared" si="31"/>
        <v>0</v>
      </c>
      <c r="K137" s="313">
        <f t="shared" si="31"/>
        <v>1316750</v>
      </c>
      <c r="L137" s="32"/>
      <c r="M137" s="559"/>
      <c r="N137" s="559"/>
      <c r="O137" s="762"/>
      <c r="P137" s="338">
        <v>16</v>
      </c>
      <c r="Q137" s="323">
        <v>1603</v>
      </c>
      <c r="R137" s="297"/>
      <c r="AA137" s="304"/>
    </row>
    <row r="138" spans="1:27" s="9" customFormat="1" ht="36" customHeight="1" x14ac:dyDescent="0.25">
      <c r="A138" s="792"/>
      <c r="B138" s="787"/>
      <c r="C138" s="804"/>
      <c r="D138" s="461">
        <v>1302</v>
      </c>
      <c r="E138" s="217" t="s">
        <v>206</v>
      </c>
      <c r="F138" s="115" t="s">
        <v>210</v>
      </c>
      <c r="G138" s="351">
        <v>589750</v>
      </c>
      <c r="H138" s="351">
        <v>747050</v>
      </c>
      <c r="I138" s="497">
        <v>589750</v>
      </c>
      <c r="J138" s="497">
        <v>0</v>
      </c>
      <c r="K138" s="497">
        <f t="shared" ref="K138:K141" si="32">I138+J138</f>
        <v>589750</v>
      </c>
      <c r="L138" s="596" t="s">
        <v>806</v>
      </c>
      <c r="M138" s="591">
        <v>262</v>
      </c>
      <c r="N138" s="591">
        <v>267</v>
      </c>
      <c r="O138" s="731">
        <v>262</v>
      </c>
      <c r="P138" s="341">
        <v>16</v>
      </c>
      <c r="Q138" s="326">
        <v>1603</v>
      </c>
      <c r="R138" s="297" t="s">
        <v>623</v>
      </c>
      <c r="AA138" s="304"/>
    </row>
    <row r="139" spans="1:27" s="9" customFormat="1" ht="25.5" x14ac:dyDescent="0.25">
      <c r="A139" s="792"/>
      <c r="B139" s="787"/>
      <c r="C139" s="804"/>
      <c r="D139" s="461">
        <v>1302</v>
      </c>
      <c r="E139" s="217" t="s">
        <v>207</v>
      </c>
      <c r="F139" s="115" t="s">
        <v>211</v>
      </c>
      <c r="G139" s="351">
        <v>400000</v>
      </c>
      <c r="H139" s="351">
        <v>400000</v>
      </c>
      <c r="I139" s="497">
        <v>400000</v>
      </c>
      <c r="J139" s="497">
        <v>0</v>
      </c>
      <c r="K139" s="497">
        <f t="shared" si="32"/>
        <v>400000</v>
      </c>
      <c r="L139" s="596" t="s">
        <v>807</v>
      </c>
      <c r="M139" s="591">
        <v>81</v>
      </c>
      <c r="N139" s="591">
        <v>80</v>
      </c>
      <c r="O139" s="731">
        <v>55</v>
      </c>
      <c r="P139" s="341">
        <v>16</v>
      </c>
      <c r="Q139" s="326">
        <v>1603</v>
      </c>
      <c r="R139" s="297"/>
      <c r="AA139" s="304"/>
    </row>
    <row r="140" spans="1:27" s="9" customFormat="1" ht="51" x14ac:dyDescent="0.25">
      <c r="A140" s="792"/>
      <c r="B140" s="787"/>
      <c r="C140" s="804"/>
      <c r="D140" s="185">
        <v>1302</v>
      </c>
      <c r="E140" s="138" t="s">
        <v>208</v>
      </c>
      <c r="F140" s="139" t="s">
        <v>212</v>
      </c>
      <c r="G140" s="354">
        <v>176066.73</v>
      </c>
      <c r="H140" s="354">
        <v>360900</v>
      </c>
      <c r="I140" s="497">
        <v>307000</v>
      </c>
      <c r="J140" s="497">
        <v>0</v>
      </c>
      <c r="K140" s="497">
        <f t="shared" si="32"/>
        <v>307000</v>
      </c>
      <c r="L140" s="596" t="s">
        <v>808</v>
      </c>
      <c r="M140" s="591">
        <v>50</v>
      </c>
      <c r="N140" s="591">
        <v>50</v>
      </c>
      <c r="O140" s="731">
        <v>50</v>
      </c>
      <c r="P140" s="331">
        <v>16</v>
      </c>
      <c r="Q140" s="315">
        <v>1603</v>
      </c>
      <c r="R140" s="297"/>
      <c r="AA140" s="304"/>
    </row>
    <row r="141" spans="1:27" s="9" customFormat="1" ht="25.5" x14ac:dyDescent="0.25">
      <c r="A141" s="792"/>
      <c r="B141" s="787"/>
      <c r="C141" s="804"/>
      <c r="D141" s="185">
        <v>1302</v>
      </c>
      <c r="E141" s="138" t="s">
        <v>209</v>
      </c>
      <c r="F141" s="139" t="s">
        <v>213</v>
      </c>
      <c r="G141" s="354">
        <v>0</v>
      </c>
      <c r="H141" s="354">
        <v>20000</v>
      </c>
      <c r="I141" s="497">
        <v>20000</v>
      </c>
      <c r="J141" s="497">
        <v>0</v>
      </c>
      <c r="K141" s="497">
        <f t="shared" si="32"/>
        <v>20000</v>
      </c>
      <c r="L141" s="596" t="s">
        <v>809</v>
      </c>
      <c r="M141" s="591">
        <v>1</v>
      </c>
      <c r="N141" s="591">
        <v>1</v>
      </c>
      <c r="O141" s="731">
        <v>1</v>
      </c>
      <c r="P141" s="331">
        <v>16</v>
      </c>
      <c r="Q141" s="315">
        <v>1603</v>
      </c>
      <c r="R141" s="297"/>
      <c r="AA141" s="304"/>
    </row>
    <row r="142" spans="1:27" s="9" customFormat="1" ht="25.5" x14ac:dyDescent="0.25">
      <c r="A142" s="792"/>
      <c r="B142" s="787"/>
      <c r="C142" s="804"/>
      <c r="D142" s="185">
        <v>1310</v>
      </c>
      <c r="E142" s="41">
        <v>1310</v>
      </c>
      <c r="F142" s="48" t="s">
        <v>216</v>
      </c>
      <c r="G142" s="313">
        <f>G143</f>
        <v>950950</v>
      </c>
      <c r="H142" s="313">
        <f t="shared" ref="H142:K142" si="33">H143</f>
        <v>1061550</v>
      </c>
      <c r="I142" s="313">
        <f t="shared" si="33"/>
        <v>1061550</v>
      </c>
      <c r="J142" s="313">
        <f t="shared" si="33"/>
        <v>0</v>
      </c>
      <c r="K142" s="313">
        <f t="shared" si="33"/>
        <v>1061550</v>
      </c>
      <c r="L142" s="32"/>
      <c r="M142" s="553"/>
      <c r="N142" s="553"/>
      <c r="O142" s="737"/>
      <c r="P142" s="338">
        <v>16</v>
      </c>
      <c r="Q142" s="323">
        <v>1603</v>
      </c>
      <c r="R142" s="297"/>
      <c r="AA142" s="304"/>
    </row>
    <row r="143" spans="1:27" s="9" customFormat="1" ht="25.5" x14ac:dyDescent="0.25">
      <c r="A143" s="792"/>
      <c r="B143" s="787"/>
      <c r="C143" s="804"/>
      <c r="D143" s="461">
        <v>1310</v>
      </c>
      <c r="E143" s="217" t="s">
        <v>214</v>
      </c>
      <c r="F143" s="115" t="s">
        <v>215</v>
      </c>
      <c r="G143" s="355">
        <v>950950</v>
      </c>
      <c r="H143" s="355">
        <v>1061550</v>
      </c>
      <c r="I143" s="497">
        <v>1061550</v>
      </c>
      <c r="J143" s="497">
        <v>0</v>
      </c>
      <c r="K143" s="497">
        <f>I143+J143</f>
        <v>1061550</v>
      </c>
      <c r="L143" s="596" t="s">
        <v>810</v>
      </c>
      <c r="M143" s="628">
        <v>1011</v>
      </c>
      <c r="N143" s="628">
        <v>1011</v>
      </c>
      <c r="O143" s="734">
        <v>1011</v>
      </c>
      <c r="P143" s="341">
        <v>16</v>
      </c>
      <c r="Q143" s="326">
        <v>1603</v>
      </c>
      <c r="R143" s="297"/>
      <c r="AA143" s="304"/>
    </row>
    <row r="144" spans="1:27" s="9" customFormat="1" ht="31.5" customHeight="1" x14ac:dyDescent="0.25">
      <c r="A144" s="792"/>
      <c r="B144" s="787"/>
      <c r="C144" s="804"/>
      <c r="D144" s="461">
        <v>1330</v>
      </c>
      <c r="E144" s="30">
        <v>1330</v>
      </c>
      <c r="F144" s="114" t="s">
        <v>217</v>
      </c>
      <c r="G144" s="356">
        <f>G145</f>
        <v>2420654</v>
      </c>
      <c r="H144" s="356">
        <f t="shared" ref="H144:K144" si="34">H145</f>
        <v>2631274</v>
      </c>
      <c r="I144" s="356">
        <f t="shared" si="34"/>
        <v>2631274</v>
      </c>
      <c r="J144" s="356">
        <f t="shared" si="34"/>
        <v>0</v>
      </c>
      <c r="K144" s="356">
        <f t="shared" si="34"/>
        <v>2631274</v>
      </c>
      <c r="L144" s="31"/>
      <c r="M144" s="547"/>
      <c r="N144" s="547"/>
      <c r="O144" s="736"/>
      <c r="P144" s="340">
        <v>16</v>
      </c>
      <c r="Q144" s="325">
        <v>1603</v>
      </c>
      <c r="R144" s="297"/>
      <c r="AA144" s="304"/>
    </row>
    <row r="145" spans="1:27" s="9" customFormat="1" ht="23.25" customHeight="1" x14ac:dyDescent="0.25">
      <c r="A145" s="792"/>
      <c r="B145" s="787"/>
      <c r="C145" s="804"/>
      <c r="D145" s="461">
        <v>1330</v>
      </c>
      <c r="E145" s="217" t="s">
        <v>218</v>
      </c>
      <c r="F145" s="115" t="s">
        <v>219</v>
      </c>
      <c r="G145" s="355">
        <v>2420654</v>
      </c>
      <c r="H145" s="355">
        <v>2631274</v>
      </c>
      <c r="I145" s="497">
        <v>2631274</v>
      </c>
      <c r="J145" s="497">
        <v>0</v>
      </c>
      <c r="K145" s="497">
        <f>I145+J145</f>
        <v>2631274</v>
      </c>
      <c r="L145" s="596" t="s">
        <v>811</v>
      </c>
      <c r="M145" s="591">
        <v>98</v>
      </c>
      <c r="N145" s="591">
        <v>98</v>
      </c>
      <c r="O145" s="731">
        <v>96</v>
      </c>
      <c r="P145" s="341">
        <v>16</v>
      </c>
      <c r="Q145" s="326">
        <v>1603</v>
      </c>
      <c r="R145" s="297"/>
      <c r="AA145" s="304"/>
    </row>
    <row r="146" spans="1:27" s="9" customFormat="1" ht="25.5" x14ac:dyDescent="0.25">
      <c r="A146" s="792"/>
      <c r="B146" s="787"/>
      <c r="C146" s="804"/>
      <c r="D146" s="461">
        <v>1340</v>
      </c>
      <c r="E146" s="30">
        <v>1340</v>
      </c>
      <c r="F146" s="114" t="s">
        <v>220</v>
      </c>
      <c r="G146" s="356">
        <f>G147+G148</f>
        <v>5253087.8100000005</v>
      </c>
      <c r="H146" s="356">
        <f t="shared" ref="H146:K146" si="35">H147+H148</f>
        <v>4480766</v>
      </c>
      <c r="I146" s="356">
        <f>I147+I148</f>
        <v>4490766</v>
      </c>
      <c r="J146" s="356">
        <f t="shared" si="35"/>
        <v>0</v>
      </c>
      <c r="K146" s="356">
        <f t="shared" si="35"/>
        <v>4490766</v>
      </c>
      <c r="L146" s="31"/>
      <c r="M146" s="547"/>
      <c r="N146" s="547"/>
      <c r="O146" s="736"/>
      <c r="P146" s="340">
        <v>16</v>
      </c>
      <c r="Q146" s="325">
        <v>1603</v>
      </c>
      <c r="R146" s="297"/>
      <c r="AA146" s="304"/>
    </row>
    <row r="147" spans="1:27" s="9" customFormat="1" ht="38.25" x14ac:dyDescent="0.25">
      <c r="A147" s="792"/>
      <c r="B147" s="787"/>
      <c r="C147" s="804"/>
      <c r="D147" s="461">
        <v>1340</v>
      </c>
      <c r="E147" s="42" t="s">
        <v>221</v>
      </c>
      <c r="F147" s="62" t="s">
        <v>219</v>
      </c>
      <c r="G147" s="355">
        <v>4114514.75</v>
      </c>
      <c r="H147" s="355">
        <v>4150766</v>
      </c>
      <c r="I147" s="497">
        <v>4240766</v>
      </c>
      <c r="J147" s="497">
        <v>0</v>
      </c>
      <c r="K147" s="497">
        <f t="shared" ref="K147:K148" si="36">I147+J147</f>
        <v>4240766</v>
      </c>
      <c r="L147" s="596" t="s">
        <v>812</v>
      </c>
      <c r="M147" s="606">
        <v>0.99</v>
      </c>
      <c r="N147" s="606">
        <v>1</v>
      </c>
      <c r="O147" s="747">
        <v>1</v>
      </c>
      <c r="P147" s="342">
        <v>16</v>
      </c>
      <c r="Q147" s="327">
        <v>1603</v>
      </c>
      <c r="R147" s="297" t="s">
        <v>623</v>
      </c>
      <c r="AA147" s="304"/>
    </row>
    <row r="148" spans="1:27" s="9" customFormat="1" ht="24.75" customHeight="1" thickBot="1" x14ac:dyDescent="0.3">
      <c r="A148" s="810"/>
      <c r="B148" s="811"/>
      <c r="C148" s="805"/>
      <c r="D148" s="187">
        <v>1340</v>
      </c>
      <c r="E148" s="162" t="s">
        <v>222</v>
      </c>
      <c r="F148" s="181" t="s">
        <v>223</v>
      </c>
      <c r="G148" s="680">
        <v>1138573.06</v>
      </c>
      <c r="H148" s="680">
        <v>330000</v>
      </c>
      <c r="I148" s="498">
        <v>250000</v>
      </c>
      <c r="J148" s="498">
        <v>0</v>
      </c>
      <c r="K148" s="498">
        <f t="shared" si="36"/>
        <v>250000</v>
      </c>
      <c r="L148" s="611" t="s">
        <v>813</v>
      </c>
      <c r="M148" s="681">
        <v>0.99</v>
      </c>
      <c r="N148" s="681">
        <v>1</v>
      </c>
      <c r="O148" s="765">
        <v>1</v>
      </c>
      <c r="P148" s="345">
        <v>16</v>
      </c>
      <c r="Q148" s="329">
        <v>1603</v>
      </c>
      <c r="R148" s="298" t="s">
        <v>623</v>
      </c>
      <c r="AA148" s="304"/>
    </row>
    <row r="149" spans="1:27" s="9" customFormat="1" ht="15" customHeight="1" thickTop="1" x14ac:dyDescent="0.25">
      <c r="A149" s="792" t="s">
        <v>77</v>
      </c>
      <c r="B149" s="812" t="s">
        <v>84</v>
      </c>
      <c r="C149" s="804" t="s">
        <v>85</v>
      </c>
      <c r="D149" s="461"/>
      <c r="E149" s="113"/>
      <c r="F149" s="114"/>
      <c r="G149" s="67"/>
      <c r="H149" s="67"/>
      <c r="I149" s="67"/>
      <c r="J149" s="67"/>
      <c r="K149" s="67"/>
      <c r="L149" s="31"/>
      <c r="M149" s="551"/>
      <c r="N149" s="551"/>
      <c r="O149" s="746"/>
      <c r="P149" s="39"/>
      <c r="Q149" s="40"/>
      <c r="R149" s="297"/>
      <c r="AA149" s="304"/>
    </row>
    <row r="150" spans="1:27" s="9" customFormat="1" x14ac:dyDescent="0.25">
      <c r="A150" s="792"/>
      <c r="B150" s="787"/>
      <c r="C150" s="804"/>
      <c r="D150" s="185"/>
      <c r="E150" s="19"/>
      <c r="F150" s="63"/>
      <c r="G150" s="109"/>
      <c r="H150" s="109"/>
      <c r="I150" s="1"/>
      <c r="J150" s="1"/>
      <c r="K150" s="1"/>
      <c r="L150" s="596"/>
      <c r="M150" s="591"/>
      <c r="N150" s="591"/>
      <c r="O150" s="731"/>
      <c r="P150" s="21"/>
      <c r="Q150" s="22"/>
      <c r="R150" s="297"/>
      <c r="AA150" s="304"/>
    </row>
    <row r="151" spans="1:27" s="9" customFormat="1" x14ac:dyDescent="0.25">
      <c r="A151" s="792"/>
      <c r="B151" s="787"/>
      <c r="C151" s="804"/>
      <c r="D151" s="185"/>
      <c r="E151" s="202"/>
      <c r="F151" s="194"/>
      <c r="G151" s="204"/>
      <c r="H151" s="204"/>
      <c r="I151" s="1"/>
      <c r="J151" s="1"/>
      <c r="K151" s="1"/>
      <c r="L151" s="596"/>
      <c r="M151" s="591"/>
      <c r="N151" s="591"/>
      <c r="O151" s="731"/>
      <c r="P151" s="21"/>
      <c r="Q151" s="22"/>
      <c r="R151" s="297"/>
      <c r="AA151" s="304"/>
    </row>
    <row r="152" spans="1:27" s="9" customFormat="1" x14ac:dyDescent="0.25">
      <c r="A152" s="792"/>
      <c r="B152" s="787"/>
      <c r="C152" s="804"/>
      <c r="D152" s="185"/>
      <c r="E152" s="202"/>
      <c r="F152" s="194"/>
      <c r="G152" s="204"/>
      <c r="H152" s="204"/>
      <c r="I152" s="1"/>
      <c r="J152" s="1"/>
      <c r="K152" s="1"/>
      <c r="L152" s="596"/>
      <c r="M152" s="591"/>
      <c r="N152" s="591"/>
      <c r="O152" s="731"/>
      <c r="P152" s="21"/>
      <c r="Q152" s="22"/>
      <c r="R152" s="297"/>
      <c r="AA152" s="304"/>
    </row>
    <row r="153" spans="1:27" s="9" customFormat="1" ht="19.5" customHeight="1" x14ac:dyDescent="0.25">
      <c r="A153" s="792"/>
      <c r="B153" s="787"/>
      <c r="C153" s="804"/>
      <c r="D153" s="185"/>
      <c r="E153" s="202"/>
      <c r="F153" s="194"/>
      <c r="G153" s="109"/>
      <c r="H153" s="109"/>
      <c r="I153" s="1"/>
      <c r="J153" s="1"/>
      <c r="K153" s="1"/>
      <c r="L153" s="596"/>
      <c r="M153" s="591"/>
      <c r="N153" s="591"/>
      <c r="O153" s="731"/>
      <c r="P153" s="21"/>
      <c r="Q153" s="22"/>
      <c r="R153" s="297"/>
      <c r="AA153" s="304"/>
    </row>
    <row r="154" spans="1:27" s="9" customFormat="1" ht="30" customHeight="1" thickBot="1" x14ac:dyDescent="0.3">
      <c r="A154" s="792"/>
      <c r="B154" s="787"/>
      <c r="C154" s="805"/>
      <c r="D154" s="187"/>
      <c r="E154" s="501"/>
      <c r="F154" s="502"/>
      <c r="G154" s="503"/>
      <c r="H154" s="503"/>
      <c r="I154" s="164"/>
      <c r="J154" s="164"/>
      <c r="K154" s="164"/>
      <c r="L154" s="611"/>
      <c r="M154" s="594"/>
      <c r="N154" s="594"/>
      <c r="O154" s="735"/>
      <c r="P154" s="165"/>
      <c r="Q154" s="166"/>
      <c r="R154" s="696"/>
      <c r="AA154" s="304"/>
    </row>
    <row r="155" spans="1:27" s="9" customFormat="1" ht="43.5" customHeight="1" thickTop="1" x14ac:dyDescent="0.25">
      <c r="A155" s="792"/>
      <c r="B155" s="787"/>
      <c r="C155" s="804" t="s">
        <v>86</v>
      </c>
      <c r="D155" s="461">
        <v>1020</v>
      </c>
      <c r="E155" s="30">
        <v>1020</v>
      </c>
      <c r="F155" s="31" t="s">
        <v>271</v>
      </c>
      <c r="G155" s="7">
        <f>SUM(G156:G157)</f>
        <v>150000</v>
      </c>
      <c r="H155" s="7">
        <f t="shared" ref="H155:K155" si="37">SUM(H156:H157)</f>
        <v>150000</v>
      </c>
      <c r="I155" s="7">
        <f>SUM(I156:I157)</f>
        <v>150000</v>
      </c>
      <c r="J155" s="7">
        <f t="shared" si="37"/>
        <v>25000</v>
      </c>
      <c r="K155" s="7">
        <f t="shared" si="37"/>
        <v>175000</v>
      </c>
      <c r="L155" s="557"/>
      <c r="M155" s="558"/>
      <c r="N155" s="558"/>
      <c r="O155" s="766"/>
      <c r="P155" s="39">
        <v>11</v>
      </c>
      <c r="Q155" s="40">
        <v>1102</v>
      </c>
      <c r="R155" s="297"/>
      <c r="AA155" s="304"/>
    </row>
    <row r="156" spans="1:27" s="9" customFormat="1" ht="20.25" x14ac:dyDescent="0.25">
      <c r="A156" s="792"/>
      <c r="B156" s="787"/>
      <c r="C156" s="804"/>
      <c r="D156" s="185">
        <v>1020</v>
      </c>
      <c r="E156" s="19" t="s">
        <v>272</v>
      </c>
      <c r="F156" s="20" t="s">
        <v>273</v>
      </c>
      <c r="G156" s="65">
        <v>50000</v>
      </c>
      <c r="H156" s="65">
        <v>50000</v>
      </c>
      <c r="I156" s="1">
        <v>50000</v>
      </c>
      <c r="J156" s="1">
        <f>K156-I156</f>
        <v>25000</v>
      </c>
      <c r="K156" s="1">
        <v>75000</v>
      </c>
      <c r="L156" s="596" t="s">
        <v>412</v>
      </c>
      <c r="M156" s="606">
        <v>0.95</v>
      </c>
      <c r="N156" s="606">
        <v>0.95</v>
      </c>
      <c r="O156" s="747">
        <v>1</v>
      </c>
      <c r="P156" s="21">
        <v>11</v>
      </c>
      <c r="Q156" s="22">
        <v>1102</v>
      </c>
      <c r="R156" s="297"/>
      <c r="AA156" s="304"/>
    </row>
    <row r="157" spans="1:27" s="9" customFormat="1" ht="20.25" x14ac:dyDescent="0.25">
      <c r="A157" s="792"/>
      <c r="B157" s="787"/>
      <c r="C157" s="804"/>
      <c r="D157" s="185">
        <v>1020</v>
      </c>
      <c r="E157" s="19" t="s">
        <v>274</v>
      </c>
      <c r="F157" s="203" t="s">
        <v>669</v>
      </c>
      <c r="G157" s="65">
        <v>100000</v>
      </c>
      <c r="H157" s="65">
        <v>100000</v>
      </c>
      <c r="I157" s="1">
        <v>100000</v>
      </c>
      <c r="J157" s="1">
        <v>0</v>
      </c>
      <c r="K157" s="1">
        <f t="shared" ref="K157" si="38">I157+J157</f>
        <v>100000</v>
      </c>
      <c r="L157" s="596" t="s">
        <v>814</v>
      </c>
      <c r="M157" s="632">
        <v>12</v>
      </c>
      <c r="N157" s="632">
        <v>14</v>
      </c>
      <c r="O157" s="767">
        <v>14</v>
      </c>
      <c r="P157" s="21">
        <v>11</v>
      </c>
      <c r="Q157" s="22">
        <v>1102</v>
      </c>
      <c r="R157" s="297"/>
      <c r="AA157" s="304"/>
    </row>
    <row r="158" spans="1:27" s="9" customFormat="1" ht="31.5" customHeight="1" x14ac:dyDescent="0.25">
      <c r="A158" s="792"/>
      <c r="B158" s="787"/>
      <c r="C158" s="804"/>
      <c r="D158" s="461">
        <v>1270</v>
      </c>
      <c r="E158" s="30">
        <v>1270</v>
      </c>
      <c r="F158" s="114" t="s">
        <v>191</v>
      </c>
      <c r="G158" s="356">
        <f>SUM(G159:G161)</f>
        <v>1343000</v>
      </c>
      <c r="H158" s="356">
        <f t="shared" ref="H158:K158" si="39">SUM(H159:H161)</f>
        <v>1333000</v>
      </c>
      <c r="I158" s="356">
        <f>SUM(I159:I161)</f>
        <v>1350000</v>
      </c>
      <c r="J158" s="356">
        <f t="shared" si="39"/>
        <v>0</v>
      </c>
      <c r="K158" s="356">
        <f t="shared" si="39"/>
        <v>1350000</v>
      </c>
      <c r="L158" s="557"/>
      <c r="M158" s="558"/>
      <c r="N158" s="558"/>
      <c r="O158" s="766"/>
      <c r="P158" s="340">
        <v>15</v>
      </c>
      <c r="Q158" s="325">
        <v>1501</v>
      </c>
      <c r="R158" s="297"/>
      <c r="AA158" s="304"/>
    </row>
    <row r="159" spans="1:27" s="9" customFormat="1" ht="28.5" customHeight="1" x14ac:dyDescent="0.25">
      <c r="A159" s="792"/>
      <c r="B159" s="787"/>
      <c r="C159" s="804"/>
      <c r="D159" s="185">
        <v>1270</v>
      </c>
      <c r="E159" s="19" t="s">
        <v>192</v>
      </c>
      <c r="F159" s="46" t="s">
        <v>195</v>
      </c>
      <c r="G159" s="348">
        <v>250000</v>
      </c>
      <c r="H159" s="348">
        <v>250000</v>
      </c>
      <c r="I159" s="497">
        <v>250000</v>
      </c>
      <c r="J159" s="497">
        <v>0</v>
      </c>
      <c r="K159" s="497">
        <f t="shared" ref="K159:K161" si="40">I159+J159</f>
        <v>250000</v>
      </c>
      <c r="L159" s="596" t="s">
        <v>815</v>
      </c>
      <c r="M159" s="591">
        <v>50</v>
      </c>
      <c r="N159" s="591">
        <v>50</v>
      </c>
      <c r="O159" s="731">
        <v>50</v>
      </c>
      <c r="P159" s="331">
        <v>15</v>
      </c>
      <c r="Q159" s="315">
        <v>1501</v>
      </c>
      <c r="R159" s="297"/>
      <c r="AA159" s="304"/>
    </row>
    <row r="160" spans="1:27" s="9" customFormat="1" ht="38.25" x14ac:dyDescent="0.25">
      <c r="A160" s="792"/>
      <c r="B160" s="787"/>
      <c r="C160" s="804"/>
      <c r="D160" s="185">
        <v>1270</v>
      </c>
      <c r="E160" s="202" t="s">
        <v>193</v>
      </c>
      <c r="F160" s="194" t="s">
        <v>196</v>
      </c>
      <c r="G160" s="352">
        <v>300000</v>
      </c>
      <c r="H160" s="352">
        <v>300000</v>
      </c>
      <c r="I160" s="497">
        <v>300000</v>
      </c>
      <c r="J160" s="497">
        <v>0</v>
      </c>
      <c r="K160" s="497">
        <f t="shared" si="40"/>
        <v>300000</v>
      </c>
      <c r="L160" s="596" t="s">
        <v>816</v>
      </c>
      <c r="M160" s="591">
        <v>60</v>
      </c>
      <c r="N160" s="591">
        <v>65</v>
      </c>
      <c r="O160" s="731">
        <v>65</v>
      </c>
      <c r="P160" s="339">
        <v>15</v>
      </c>
      <c r="Q160" s="324">
        <v>1501</v>
      </c>
      <c r="R160" s="297"/>
      <c r="AA160" s="304"/>
    </row>
    <row r="161" spans="1:27" s="9" customFormat="1" ht="27.75" customHeight="1" thickBot="1" x14ac:dyDescent="0.3">
      <c r="A161" s="792"/>
      <c r="B161" s="787"/>
      <c r="C161" s="805"/>
      <c r="D161" s="693">
        <v>1270</v>
      </c>
      <c r="E161" s="149" t="s">
        <v>194</v>
      </c>
      <c r="F161" s="150" t="s">
        <v>197</v>
      </c>
      <c r="G161" s="697">
        <v>793000</v>
      </c>
      <c r="H161" s="697">
        <v>783000</v>
      </c>
      <c r="I161" s="348">
        <v>800000</v>
      </c>
      <c r="J161" s="348">
        <v>0</v>
      </c>
      <c r="K161" s="348">
        <f t="shared" si="40"/>
        <v>800000</v>
      </c>
      <c r="L161" s="633" t="s">
        <v>817</v>
      </c>
      <c r="M161" s="591">
        <v>30</v>
      </c>
      <c r="N161" s="591">
        <v>35</v>
      </c>
      <c r="O161" s="731">
        <v>35</v>
      </c>
      <c r="P161" s="343">
        <v>15</v>
      </c>
      <c r="Q161" s="699">
        <v>1501</v>
      </c>
      <c r="R161" s="298"/>
      <c r="AA161" s="304"/>
    </row>
    <row r="162" spans="1:27" s="9" customFormat="1" ht="41.25" customHeight="1" thickTop="1" x14ac:dyDescent="0.25">
      <c r="A162" s="792"/>
      <c r="B162" s="787"/>
      <c r="C162" s="803" t="s">
        <v>87</v>
      </c>
      <c r="D162" s="191">
        <v>1070</v>
      </c>
      <c r="E162" s="211">
        <v>1075</v>
      </c>
      <c r="F162" s="212" t="s">
        <v>744</v>
      </c>
      <c r="G162" s="213">
        <f>G163</f>
        <v>472143.83</v>
      </c>
      <c r="H162" s="213">
        <f t="shared" ref="H162:K162" si="41">H163</f>
        <v>450000</v>
      </c>
      <c r="I162" s="213">
        <f t="shared" si="41"/>
        <v>250000</v>
      </c>
      <c r="J162" s="213">
        <f t="shared" si="41"/>
        <v>50000</v>
      </c>
      <c r="K162" s="213">
        <f t="shared" si="41"/>
        <v>300000</v>
      </c>
      <c r="L162" s="212"/>
      <c r="M162" s="556"/>
      <c r="N162" s="556"/>
      <c r="O162" s="768"/>
      <c r="P162" s="214">
        <v>12</v>
      </c>
      <c r="Q162" s="215">
        <v>1201</v>
      </c>
      <c r="R162" s="297"/>
      <c r="AA162" s="304"/>
    </row>
    <row r="163" spans="1:27" s="9" customFormat="1" ht="25.5" x14ac:dyDescent="0.25">
      <c r="A163" s="792"/>
      <c r="B163" s="787"/>
      <c r="C163" s="804"/>
      <c r="D163" s="278">
        <v>1075</v>
      </c>
      <c r="E163" s="202" t="s">
        <v>745</v>
      </c>
      <c r="F163" s="203" t="s">
        <v>576</v>
      </c>
      <c r="G163" s="109">
        <v>472143.83</v>
      </c>
      <c r="H163" s="109">
        <v>450000</v>
      </c>
      <c r="I163" s="5">
        <v>250000</v>
      </c>
      <c r="J163" s="1">
        <v>50000</v>
      </c>
      <c r="K163" s="1">
        <f>I163+J163</f>
        <v>300000</v>
      </c>
      <c r="L163" s="596" t="s">
        <v>412</v>
      </c>
      <c r="M163" s="606">
        <v>0.6</v>
      </c>
      <c r="N163" s="606">
        <v>0.7</v>
      </c>
      <c r="O163" s="747">
        <v>0.7</v>
      </c>
      <c r="P163" s="205">
        <v>12</v>
      </c>
      <c r="Q163" s="206">
        <v>1201</v>
      </c>
      <c r="R163" s="297"/>
      <c r="AA163" s="304"/>
    </row>
    <row r="164" spans="1:27" s="9" customFormat="1" ht="32.25" customHeight="1" x14ac:dyDescent="0.25">
      <c r="A164" s="792"/>
      <c r="B164" s="787"/>
      <c r="C164" s="804"/>
      <c r="D164" s="192">
        <v>1250</v>
      </c>
      <c r="E164" s="227">
        <v>1250</v>
      </c>
      <c r="F164" s="426" t="s">
        <v>142</v>
      </c>
      <c r="G164" s="357">
        <f>SUM(G165:G171)</f>
        <v>825000</v>
      </c>
      <c r="H164" s="357">
        <f t="shared" ref="H164:K164" si="42">SUM(H165:H171)</f>
        <v>850000</v>
      </c>
      <c r="I164" s="357">
        <f>SUM(I165:I171)</f>
        <v>850000</v>
      </c>
      <c r="J164" s="357">
        <f t="shared" si="42"/>
        <v>0</v>
      </c>
      <c r="K164" s="357">
        <f t="shared" si="42"/>
        <v>850000</v>
      </c>
      <c r="L164" s="554"/>
      <c r="M164" s="555"/>
      <c r="N164" s="555"/>
      <c r="O164" s="769"/>
      <c r="P164" s="344">
        <v>15</v>
      </c>
      <c r="Q164" s="328">
        <v>1501</v>
      </c>
      <c r="R164" s="297"/>
      <c r="AA164" s="304"/>
    </row>
    <row r="165" spans="1:27" s="9" customFormat="1" ht="20.25" x14ac:dyDescent="0.25">
      <c r="A165" s="792"/>
      <c r="B165" s="787"/>
      <c r="C165" s="804"/>
      <c r="D165" s="693">
        <v>1250</v>
      </c>
      <c r="E165" s="23" t="s">
        <v>143</v>
      </c>
      <c r="F165" s="150" t="s">
        <v>150</v>
      </c>
      <c r="G165" s="697">
        <v>30000</v>
      </c>
      <c r="H165" s="697">
        <v>30000</v>
      </c>
      <c r="I165" s="497">
        <v>30000</v>
      </c>
      <c r="J165" s="497">
        <v>0</v>
      </c>
      <c r="K165" s="497">
        <f t="shared" ref="K165:K171" si="43">I165+J165</f>
        <v>30000</v>
      </c>
      <c r="L165" s="596" t="s">
        <v>861</v>
      </c>
      <c r="M165" s="591">
        <v>2</v>
      </c>
      <c r="N165" s="591">
        <v>2</v>
      </c>
      <c r="O165" s="731">
        <v>2</v>
      </c>
      <c r="P165" s="343">
        <v>15</v>
      </c>
      <c r="Q165" s="699">
        <v>1501</v>
      </c>
      <c r="R165" s="297"/>
      <c r="AA165" s="304"/>
    </row>
    <row r="166" spans="1:27" s="9" customFormat="1" ht="20.25" x14ac:dyDescent="0.25">
      <c r="A166" s="792"/>
      <c r="B166" s="787"/>
      <c r="C166" s="804"/>
      <c r="D166" s="693">
        <v>1250</v>
      </c>
      <c r="E166" s="23" t="s">
        <v>144</v>
      </c>
      <c r="F166" s="150" t="s">
        <v>151</v>
      </c>
      <c r="G166" s="697">
        <v>190000</v>
      </c>
      <c r="H166" s="697">
        <v>190000</v>
      </c>
      <c r="I166" s="497">
        <v>190000</v>
      </c>
      <c r="J166" s="497">
        <v>0</v>
      </c>
      <c r="K166" s="497">
        <f t="shared" si="43"/>
        <v>190000</v>
      </c>
      <c r="L166" s="596" t="s">
        <v>861</v>
      </c>
      <c r="M166" s="591">
        <v>3</v>
      </c>
      <c r="N166" s="591">
        <v>3</v>
      </c>
      <c r="O166" s="731">
        <v>3</v>
      </c>
      <c r="P166" s="343">
        <v>15</v>
      </c>
      <c r="Q166" s="699">
        <v>1501</v>
      </c>
      <c r="R166" s="297"/>
      <c r="AA166" s="304"/>
    </row>
    <row r="167" spans="1:27" s="9" customFormat="1" ht="20.25" x14ac:dyDescent="0.25">
      <c r="A167" s="792"/>
      <c r="B167" s="787"/>
      <c r="C167" s="804"/>
      <c r="D167" s="693">
        <v>1250</v>
      </c>
      <c r="E167" s="23" t="s">
        <v>145</v>
      </c>
      <c r="F167" s="150" t="s">
        <v>152</v>
      </c>
      <c r="G167" s="697">
        <v>180000</v>
      </c>
      <c r="H167" s="697">
        <v>180000</v>
      </c>
      <c r="I167" s="497">
        <v>180000</v>
      </c>
      <c r="J167" s="497">
        <v>0</v>
      </c>
      <c r="K167" s="497">
        <f t="shared" si="43"/>
        <v>180000</v>
      </c>
      <c r="L167" s="596" t="s">
        <v>817</v>
      </c>
      <c r="M167" s="591">
        <v>1</v>
      </c>
      <c r="N167" s="591">
        <v>1</v>
      </c>
      <c r="O167" s="731">
        <v>1</v>
      </c>
      <c r="P167" s="343">
        <v>15</v>
      </c>
      <c r="Q167" s="699">
        <v>1501</v>
      </c>
      <c r="R167" s="297"/>
      <c r="AA167" s="304"/>
    </row>
    <row r="168" spans="1:27" s="9" customFormat="1" ht="20.25" x14ac:dyDescent="0.25">
      <c r="A168" s="792"/>
      <c r="B168" s="787"/>
      <c r="C168" s="804"/>
      <c r="D168" s="693">
        <v>1250</v>
      </c>
      <c r="E168" s="23" t="s">
        <v>146</v>
      </c>
      <c r="F168" s="150" t="s">
        <v>153</v>
      </c>
      <c r="G168" s="697">
        <v>10000</v>
      </c>
      <c r="H168" s="697">
        <v>10000</v>
      </c>
      <c r="I168" s="497">
        <v>10000</v>
      </c>
      <c r="J168" s="497">
        <v>0</v>
      </c>
      <c r="K168" s="497">
        <f t="shared" si="43"/>
        <v>10000</v>
      </c>
      <c r="L168" s="596" t="s">
        <v>817</v>
      </c>
      <c r="M168" s="591">
        <v>3</v>
      </c>
      <c r="N168" s="591">
        <v>3</v>
      </c>
      <c r="O168" s="731">
        <v>3</v>
      </c>
      <c r="P168" s="343">
        <v>15</v>
      </c>
      <c r="Q168" s="699">
        <v>1501</v>
      </c>
      <c r="R168" s="297"/>
      <c r="AA168" s="304"/>
    </row>
    <row r="169" spans="1:27" s="9" customFormat="1" ht="25.5" x14ac:dyDescent="0.25">
      <c r="A169" s="792"/>
      <c r="B169" s="787"/>
      <c r="C169" s="804"/>
      <c r="D169" s="693">
        <v>1250</v>
      </c>
      <c r="E169" s="23" t="s">
        <v>147</v>
      </c>
      <c r="F169" s="150" t="s">
        <v>154</v>
      </c>
      <c r="G169" s="697">
        <v>150000</v>
      </c>
      <c r="H169" s="697">
        <v>150000</v>
      </c>
      <c r="I169" s="497">
        <v>150000</v>
      </c>
      <c r="J169" s="497">
        <v>0</v>
      </c>
      <c r="K169" s="497">
        <f t="shared" si="43"/>
        <v>150000</v>
      </c>
      <c r="L169" s="596" t="s">
        <v>818</v>
      </c>
      <c r="M169" s="591">
        <v>45</v>
      </c>
      <c r="N169" s="591">
        <v>45</v>
      </c>
      <c r="O169" s="731">
        <v>45</v>
      </c>
      <c r="P169" s="343">
        <v>15</v>
      </c>
      <c r="Q169" s="699">
        <v>1501</v>
      </c>
      <c r="R169" s="297"/>
      <c r="AA169" s="304"/>
    </row>
    <row r="170" spans="1:27" s="9" customFormat="1" ht="20.25" x14ac:dyDescent="0.25">
      <c r="A170" s="792"/>
      <c r="B170" s="787"/>
      <c r="C170" s="804"/>
      <c r="D170" s="693">
        <v>1250</v>
      </c>
      <c r="E170" s="23" t="s">
        <v>148</v>
      </c>
      <c r="F170" s="150" t="s">
        <v>155</v>
      </c>
      <c r="G170" s="697">
        <v>185000</v>
      </c>
      <c r="H170" s="697">
        <v>190000</v>
      </c>
      <c r="I170" s="497">
        <v>190000</v>
      </c>
      <c r="J170" s="497">
        <v>0</v>
      </c>
      <c r="K170" s="497">
        <f t="shared" si="43"/>
        <v>190000</v>
      </c>
      <c r="L170" s="596" t="s">
        <v>817</v>
      </c>
      <c r="M170" s="591">
        <v>11</v>
      </c>
      <c r="N170" s="591">
        <v>11</v>
      </c>
      <c r="O170" s="731">
        <v>11</v>
      </c>
      <c r="P170" s="343">
        <v>15</v>
      </c>
      <c r="Q170" s="699">
        <v>1501</v>
      </c>
      <c r="R170" s="297"/>
      <c r="AA170" s="304"/>
    </row>
    <row r="171" spans="1:27" s="9" customFormat="1" ht="21" thickBot="1" x14ac:dyDescent="0.3">
      <c r="A171" s="792"/>
      <c r="B171" s="787"/>
      <c r="C171" s="805"/>
      <c r="D171" s="187">
        <v>1250</v>
      </c>
      <c r="E171" s="162" t="s">
        <v>149</v>
      </c>
      <c r="F171" s="181" t="s">
        <v>156</v>
      </c>
      <c r="G171" s="358">
        <v>80000</v>
      </c>
      <c r="H171" s="358">
        <v>100000</v>
      </c>
      <c r="I171" s="498">
        <v>100000</v>
      </c>
      <c r="J171" s="498">
        <v>0</v>
      </c>
      <c r="K171" s="498">
        <f t="shared" si="43"/>
        <v>100000</v>
      </c>
      <c r="L171" s="611" t="s">
        <v>819</v>
      </c>
      <c r="M171" s="594">
        <v>25</v>
      </c>
      <c r="N171" s="594">
        <v>25</v>
      </c>
      <c r="O171" s="735">
        <v>25</v>
      </c>
      <c r="P171" s="345">
        <v>15</v>
      </c>
      <c r="Q171" s="329">
        <v>1501</v>
      </c>
      <c r="R171" s="298"/>
      <c r="AA171" s="304"/>
    </row>
    <row r="172" spans="1:27" s="9" customFormat="1" ht="41.25" customHeight="1" thickTop="1" x14ac:dyDescent="0.25">
      <c r="A172" s="792"/>
      <c r="B172" s="787"/>
      <c r="C172" s="801" t="s">
        <v>88</v>
      </c>
      <c r="D172" s="461">
        <v>1070</v>
      </c>
      <c r="E172" s="30">
        <v>1070</v>
      </c>
      <c r="F172" s="31" t="s">
        <v>157</v>
      </c>
      <c r="G172" s="67">
        <f>G173</f>
        <v>0</v>
      </c>
      <c r="H172" s="67">
        <f t="shared" ref="H172:K172" si="44">H173</f>
        <v>100000</v>
      </c>
      <c r="I172" s="67">
        <f t="shared" si="44"/>
        <v>100000</v>
      </c>
      <c r="J172" s="67">
        <f t="shared" si="44"/>
        <v>0</v>
      </c>
      <c r="K172" s="67">
        <f t="shared" si="44"/>
        <v>100000</v>
      </c>
      <c r="L172" s="31"/>
      <c r="M172" s="551"/>
      <c r="N172" s="551"/>
      <c r="O172" s="746"/>
      <c r="P172" s="39">
        <v>12</v>
      </c>
      <c r="Q172" s="40">
        <v>1201</v>
      </c>
      <c r="R172" s="297"/>
      <c r="AA172" s="304"/>
    </row>
    <row r="173" spans="1:27" s="9" customFormat="1" ht="20.25" x14ac:dyDescent="0.25">
      <c r="A173" s="792"/>
      <c r="B173" s="787"/>
      <c r="C173" s="801"/>
      <c r="D173" s="185">
        <v>1070</v>
      </c>
      <c r="E173" s="45" t="s">
        <v>275</v>
      </c>
      <c r="F173" s="63" t="s">
        <v>276</v>
      </c>
      <c r="G173" s="107">
        <v>0</v>
      </c>
      <c r="H173" s="107">
        <v>100000</v>
      </c>
      <c r="I173" s="1">
        <v>100000</v>
      </c>
      <c r="J173" s="1">
        <v>0</v>
      </c>
      <c r="K173" s="1">
        <f>I173+J173</f>
        <v>100000</v>
      </c>
      <c r="L173" s="596" t="s">
        <v>820</v>
      </c>
      <c r="M173" s="591">
        <v>1200</v>
      </c>
      <c r="N173" s="591">
        <v>1200</v>
      </c>
      <c r="O173" s="731">
        <v>4986</v>
      </c>
      <c r="P173" s="21">
        <v>12</v>
      </c>
      <c r="Q173" s="22">
        <v>1201</v>
      </c>
      <c r="R173" s="297"/>
      <c r="AA173" s="304"/>
    </row>
    <row r="174" spans="1:27" s="9" customFormat="1" ht="38.25" customHeight="1" x14ac:dyDescent="0.25">
      <c r="A174" s="792"/>
      <c r="B174" s="787"/>
      <c r="C174" s="801"/>
      <c r="D174" s="185">
        <v>1360</v>
      </c>
      <c r="E174" s="47">
        <v>1360</v>
      </c>
      <c r="F174" s="48" t="s">
        <v>277</v>
      </c>
      <c r="G174" s="156">
        <f>G175+G176</f>
        <v>793618.5</v>
      </c>
      <c r="H174" s="156">
        <f t="shared" ref="H174:J174" si="45">H175+H176</f>
        <v>1078800</v>
      </c>
      <c r="I174" s="156">
        <f t="shared" si="45"/>
        <v>1078800</v>
      </c>
      <c r="J174" s="156">
        <f t="shared" si="45"/>
        <v>71200</v>
      </c>
      <c r="K174" s="156">
        <f>K175+K176</f>
        <v>1150000</v>
      </c>
      <c r="L174" s="32"/>
      <c r="M174" s="553"/>
      <c r="N174" s="553"/>
      <c r="O174" s="737"/>
      <c r="P174" s="33">
        <v>12</v>
      </c>
      <c r="Q174" s="34">
        <v>1201</v>
      </c>
      <c r="R174" s="297"/>
      <c r="AA174" s="304"/>
    </row>
    <row r="175" spans="1:27" s="9" customFormat="1" ht="25.5" customHeight="1" x14ac:dyDescent="0.25">
      <c r="A175" s="792"/>
      <c r="B175" s="787"/>
      <c r="C175" s="801"/>
      <c r="D175" s="185">
        <v>1360</v>
      </c>
      <c r="E175" s="226" t="s">
        <v>278</v>
      </c>
      <c r="F175" s="194" t="s">
        <v>280</v>
      </c>
      <c r="G175" s="204">
        <v>793618.5</v>
      </c>
      <c r="H175" s="204">
        <v>1078800</v>
      </c>
      <c r="I175" s="1">
        <v>1078800</v>
      </c>
      <c r="J175" s="1">
        <v>71200</v>
      </c>
      <c r="K175" s="1">
        <f>I175+J175</f>
        <v>1150000</v>
      </c>
      <c r="L175" s="596" t="s">
        <v>821</v>
      </c>
      <c r="M175" s="591" t="s">
        <v>858</v>
      </c>
      <c r="N175" s="591" t="s">
        <v>858</v>
      </c>
      <c r="O175" s="731" t="s">
        <v>878</v>
      </c>
      <c r="P175" s="205">
        <v>12</v>
      </c>
      <c r="Q175" s="206">
        <v>1201</v>
      </c>
      <c r="R175" s="297"/>
      <c r="AA175" s="304"/>
    </row>
    <row r="176" spans="1:27" s="9" customFormat="1" x14ac:dyDescent="0.25">
      <c r="A176" s="792"/>
      <c r="B176" s="787"/>
      <c r="C176" s="801"/>
      <c r="D176" s="693"/>
      <c r="E176" s="208"/>
      <c r="F176" s="209"/>
      <c r="G176" s="210"/>
      <c r="H176" s="210"/>
      <c r="I176" s="1"/>
      <c r="J176" s="1"/>
      <c r="K176" s="1"/>
      <c r="L176" s="596"/>
      <c r="M176" s="606"/>
      <c r="N176" s="606"/>
      <c r="O176" s="747"/>
      <c r="P176" s="439"/>
      <c r="Q176" s="440"/>
      <c r="R176" s="297"/>
      <c r="AA176" s="304"/>
    </row>
    <row r="177" spans="1:27" s="9" customFormat="1" ht="38.25" customHeight="1" x14ac:dyDescent="0.25">
      <c r="A177" s="792"/>
      <c r="B177" s="787"/>
      <c r="C177" s="801"/>
      <c r="D177" s="693">
        <v>1135</v>
      </c>
      <c r="E177" s="279">
        <v>1135</v>
      </c>
      <c r="F177" s="200" t="s">
        <v>577</v>
      </c>
      <c r="G177" s="199">
        <f>G178</f>
        <v>889102.12</v>
      </c>
      <c r="H177" s="199">
        <f t="shared" ref="H177:K177" si="46">H178</f>
        <v>1483000</v>
      </c>
      <c r="I177" s="199">
        <f t="shared" si="46"/>
        <v>1320000</v>
      </c>
      <c r="J177" s="199">
        <f t="shared" si="46"/>
        <v>0</v>
      </c>
      <c r="K177" s="199">
        <f t="shared" si="46"/>
        <v>1320000</v>
      </c>
      <c r="L177" s="32"/>
      <c r="M177" s="553"/>
      <c r="N177" s="553"/>
      <c r="O177" s="737"/>
      <c r="P177" s="400">
        <v>18</v>
      </c>
      <c r="Q177" s="401">
        <v>1802</v>
      </c>
      <c r="R177" s="297"/>
      <c r="AA177" s="304"/>
    </row>
    <row r="178" spans="1:27" s="9" customFormat="1" ht="25.5" x14ac:dyDescent="0.25">
      <c r="A178" s="792"/>
      <c r="B178" s="787"/>
      <c r="C178" s="801"/>
      <c r="D178" s="693">
        <v>1135</v>
      </c>
      <c r="E178" s="398" t="s">
        <v>675</v>
      </c>
      <c r="F178" s="399" t="s">
        <v>676</v>
      </c>
      <c r="G178" s="236">
        <v>889102.12</v>
      </c>
      <c r="H178" s="236">
        <v>1483000</v>
      </c>
      <c r="I178" s="1">
        <v>1320000</v>
      </c>
      <c r="J178" s="1">
        <v>0</v>
      </c>
      <c r="K178" s="1">
        <f>I178+J178</f>
        <v>1320000</v>
      </c>
      <c r="L178" s="586" t="s">
        <v>822</v>
      </c>
      <c r="M178" s="632">
        <v>16</v>
      </c>
      <c r="N178" s="632">
        <v>18</v>
      </c>
      <c r="O178" s="767">
        <v>16</v>
      </c>
      <c r="P178" s="234">
        <v>18</v>
      </c>
      <c r="Q178" s="235">
        <v>1802</v>
      </c>
      <c r="R178" s="297" t="s">
        <v>624</v>
      </c>
      <c r="AA178" s="304"/>
    </row>
    <row r="179" spans="1:27" s="9" customFormat="1" ht="15.75" thickBot="1" x14ac:dyDescent="0.3">
      <c r="A179" s="813"/>
      <c r="B179" s="814"/>
      <c r="C179" s="820"/>
      <c r="D179" s="189"/>
      <c r="E179" s="179"/>
      <c r="F179" s="569"/>
      <c r="G179" s="570"/>
      <c r="H179" s="570"/>
      <c r="I179" s="571"/>
      <c r="J179" s="571"/>
      <c r="K179" s="571"/>
      <c r="L179" s="634"/>
      <c r="M179" s="635"/>
      <c r="N179" s="635"/>
      <c r="O179" s="770"/>
      <c r="P179" s="147"/>
      <c r="Q179" s="148"/>
      <c r="R179" s="389"/>
      <c r="AA179" s="304"/>
    </row>
    <row r="180" spans="1:27" s="9" customFormat="1" ht="15" customHeight="1" thickTop="1" x14ac:dyDescent="0.25">
      <c r="A180" s="789" t="s">
        <v>89</v>
      </c>
      <c r="B180" s="791" t="s">
        <v>90</v>
      </c>
      <c r="C180" s="819" t="s">
        <v>91</v>
      </c>
      <c r="D180" s="390"/>
      <c r="E180" s="391"/>
      <c r="F180" s="392"/>
      <c r="G180" s="572"/>
      <c r="H180" s="572"/>
      <c r="I180" s="572"/>
      <c r="J180" s="572"/>
      <c r="K180" s="572"/>
      <c r="L180" s="636"/>
      <c r="M180" s="637"/>
      <c r="N180" s="637"/>
      <c r="O180" s="771"/>
      <c r="P180" s="573"/>
      <c r="Q180" s="574"/>
      <c r="R180" s="396"/>
      <c r="AA180" s="304"/>
    </row>
    <row r="181" spans="1:27" s="9" customFormat="1" ht="15" customHeight="1" x14ac:dyDescent="0.25">
      <c r="A181" s="790"/>
      <c r="B181" s="787"/>
      <c r="C181" s="804"/>
      <c r="D181" s="461"/>
      <c r="E181" s="113"/>
      <c r="F181" s="114"/>
      <c r="G181" s="7"/>
      <c r="H181" s="7"/>
      <c r="I181" s="7"/>
      <c r="J181" s="7"/>
      <c r="K181" s="7"/>
      <c r="L181" s="31"/>
      <c r="M181" s="551"/>
      <c r="N181" s="551"/>
      <c r="O181" s="746"/>
      <c r="P181" s="39"/>
      <c r="Q181" s="40"/>
      <c r="R181" s="297"/>
      <c r="AA181" s="304"/>
    </row>
    <row r="182" spans="1:27" s="9" customFormat="1" ht="15" customHeight="1" x14ac:dyDescent="0.25">
      <c r="A182" s="790"/>
      <c r="B182" s="787"/>
      <c r="C182" s="804"/>
      <c r="D182" s="461"/>
      <c r="E182" s="113"/>
      <c r="F182" s="114"/>
      <c r="G182" s="7"/>
      <c r="H182" s="7"/>
      <c r="I182" s="7"/>
      <c r="J182" s="7"/>
      <c r="K182" s="7"/>
      <c r="L182" s="31"/>
      <c r="M182" s="551"/>
      <c r="N182" s="551"/>
      <c r="O182" s="746"/>
      <c r="P182" s="39"/>
      <c r="Q182" s="40"/>
      <c r="R182" s="297"/>
      <c r="AA182" s="304"/>
    </row>
    <row r="183" spans="1:27" s="9" customFormat="1" ht="15" customHeight="1" x14ac:dyDescent="0.25">
      <c r="A183" s="790"/>
      <c r="B183" s="787"/>
      <c r="C183" s="804"/>
      <c r="D183" s="461"/>
      <c r="E183" s="113"/>
      <c r="F183" s="114"/>
      <c r="G183" s="7"/>
      <c r="H183" s="7"/>
      <c r="I183" s="7"/>
      <c r="J183" s="7"/>
      <c r="K183" s="7"/>
      <c r="L183" s="31"/>
      <c r="M183" s="551"/>
      <c r="N183" s="551"/>
      <c r="O183" s="746"/>
      <c r="P183" s="39"/>
      <c r="Q183" s="40"/>
      <c r="R183" s="297"/>
      <c r="AA183" s="304"/>
    </row>
    <row r="184" spans="1:27" s="9" customFormat="1" x14ac:dyDescent="0.25">
      <c r="A184" s="790"/>
      <c r="B184" s="787"/>
      <c r="C184" s="804"/>
      <c r="D184" s="185"/>
      <c r="E184" s="45"/>
      <c r="F184" s="46"/>
      <c r="G184" s="109"/>
      <c r="H184" s="109"/>
      <c r="I184" s="64"/>
      <c r="J184" s="64"/>
      <c r="K184" s="64"/>
      <c r="L184" s="20"/>
      <c r="M184" s="595"/>
      <c r="N184" s="595"/>
      <c r="O184" s="738"/>
      <c r="P184" s="21"/>
      <c r="Q184" s="22"/>
      <c r="R184" s="297"/>
      <c r="AA184" s="304"/>
    </row>
    <row r="185" spans="1:27" s="9" customFormat="1" x14ac:dyDescent="0.25">
      <c r="A185" s="790"/>
      <c r="B185" s="787"/>
      <c r="C185" s="804"/>
      <c r="D185" s="185"/>
      <c r="E185" s="45"/>
      <c r="F185" s="46"/>
      <c r="G185" s="109"/>
      <c r="H185" s="109"/>
      <c r="I185" s="64"/>
      <c r="J185" s="64"/>
      <c r="K185" s="64"/>
      <c r="L185" s="20"/>
      <c r="M185" s="595"/>
      <c r="N185" s="595"/>
      <c r="O185" s="738"/>
      <c r="P185" s="21"/>
      <c r="Q185" s="22"/>
      <c r="R185" s="297"/>
      <c r="AA185" s="304"/>
    </row>
    <row r="186" spans="1:27" s="9" customFormat="1" x14ac:dyDescent="0.25">
      <c r="A186" s="790"/>
      <c r="B186" s="787"/>
      <c r="C186" s="804"/>
      <c r="D186" s="185"/>
      <c r="E186" s="45"/>
      <c r="F186" s="46"/>
      <c r="G186" s="109"/>
      <c r="H186" s="109"/>
      <c r="I186" s="64"/>
      <c r="J186" s="64"/>
      <c r="K186" s="64"/>
      <c r="L186" s="20"/>
      <c r="M186" s="595"/>
      <c r="N186" s="595"/>
      <c r="O186" s="738"/>
      <c r="P186" s="21"/>
      <c r="Q186" s="22"/>
      <c r="R186" s="297"/>
      <c r="AA186" s="304"/>
    </row>
    <row r="187" spans="1:27" s="9" customFormat="1" ht="15.75" thickBot="1" x14ac:dyDescent="0.3">
      <c r="A187" s="790"/>
      <c r="B187" s="787"/>
      <c r="C187" s="805"/>
      <c r="D187" s="187"/>
      <c r="E187" s="180"/>
      <c r="F187" s="181"/>
      <c r="G187" s="182"/>
      <c r="H187" s="182"/>
      <c r="I187" s="183"/>
      <c r="J187" s="183"/>
      <c r="K187" s="183"/>
      <c r="L187" s="163"/>
      <c r="M187" s="638"/>
      <c r="N187" s="638"/>
      <c r="O187" s="772"/>
      <c r="P187" s="165"/>
      <c r="Q187" s="166"/>
      <c r="R187" s="298"/>
      <c r="AA187" s="304"/>
    </row>
    <row r="188" spans="1:27" s="9" customFormat="1" ht="38.25" customHeight="1" thickTop="1" x14ac:dyDescent="0.25">
      <c r="A188" s="790"/>
      <c r="B188" s="787"/>
      <c r="C188" s="822" t="s">
        <v>717</v>
      </c>
      <c r="D188" s="184">
        <v>1130</v>
      </c>
      <c r="E188" s="172">
        <v>1130</v>
      </c>
      <c r="F188" s="225" t="s">
        <v>103</v>
      </c>
      <c r="G188" s="177">
        <f>G189</f>
        <v>18125.52</v>
      </c>
      <c r="H188" s="177">
        <f t="shared" ref="H188:K188" si="47">H189</f>
        <v>50000</v>
      </c>
      <c r="I188" s="177">
        <f t="shared" si="47"/>
        <v>50000</v>
      </c>
      <c r="J188" s="177">
        <f t="shared" si="47"/>
        <v>0</v>
      </c>
      <c r="K188" s="177">
        <f t="shared" si="47"/>
        <v>50000</v>
      </c>
      <c r="L188" s="173"/>
      <c r="M188" s="549"/>
      <c r="N188" s="549"/>
      <c r="O188" s="749"/>
      <c r="P188" s="175">
        <v>18</v>
      </c>
      <c r="Q188" s="176">
        <v>1801</v>
      </c>
      <c r="R188" s="388"/>
      <c r="AA188" s="304"/>
    </row>
    <row r="189" spans="1:27" s="9" customFormat="1" ht="25.5" x14ac:dyDescent="0.25">
      <c r="A189" s="790"/>
      <c r="B189" s="787"/>
      <c r="C189" s="815"/>
      <c r="D189" s="185">
        <v>1130</v>
      </c>
      <c r="E189" s="45" t="s">
        <v>104</v>
      </c>
      <c r="F189" s="46" t="s">
        <v>105</v>
      </c>
      <c r="G189" s="107">
        <v>18125.52</v>
      </c>
      <c r="H189" s="107">
        <v>50000</v>
      </c>
      <c r="I189" s="1">
        <v>50000</v>
      </c>
      <c r="J189" s="1">
        <v>0</v>
      </c>
      <c r="K189" s="1">
        <f>I189+J189</f>
        <v>50000</v>
      </c>
      <c r="L189" s="596" t="s">
        <v>823</v>
      </c>
      <c r="M189" s="591">
        <v>1</v>
      </c>
      <c r="N189" s="591">
        <v>1</v>
      </c>
      <c r="O189" s="731">
        <v>1</v>
      </c>
      <c r="P189" s="21">
        <v>18</v>
      </c>
      <c r="Q189" s="22">
        <v>1801</v>
      </c>
      <c r="R189" s="297"/>
      <c r="AA189" s="304"/>
    </row>
    <row r="190" spans="1:27" s="90" customFormat="1" x14ac:dyDescent="0.25">
      <c r="A190" s="790"/>
      <c r="B190" s="787"/>
      <c r="C190" s="815"/>
      <c r="D190" s="185"/>
      <c r="E190" s="45"/>
      <c r="F190" s="46"/>
      <c r="G190" s="107"/>
      <c r="H190" s="107"/>
      <c r="I190" s="5"/>
      <c r="J190" s="5"/>
      <c r="K190" s="5"/>
      <c r="L190" s="639"/>
      <c r="M190" s="595"/>
      <c r="N190" s="595"/>
      <c r="O190" s="738"/>
      <c r="P190" s="116"/>
      <c r="Q190" s="117"/>
      <c r="R190" s="297"/>
      <c r="AA190" s="305"/>
    </row>
    <row r="191" spans="1:27" s="9" customFormat="1" x14ac:dyDescent="0.25">
      <c r="A191" s="790"/>
      <c r="B191" s="787"/>
      <c r="C191" s="816"/>
      <c r="D191" s="185"/>
      <c r="E191" s="19"/>
      <c r="F191" s="20"/>
      <c r="G191" s="1"/>
      <c r="H191" s="1"/>
      <c r="I191" s="1"/>
      <c r="J191" s="1"/>
      <c r="K191" s="1"/>
      <c r="L191" s="20"/>
      <c r="M191" s="591"/>
      <c r="N191" s="591"/>
      <c r="O191" s="731"/>
      <c r="P191" s="21"/>
      <c r="Q191" s="22"/>
      <c r="R191" s="297"/>
      <c r="AA191" s="304"/>
    </row>
    <row r="192" spans="1:27" s="9" customFormat="1" ht="15.75" thickBot="1" x14ac:dyDescent="0.3">
      <c r="A192" s="790"/>
      <c r="B192" s="787"/>
      <c r="C192" s="823"/>
      <c r="D192" s="187"/>
      <c r="E192" s="162"/>
      <c r="F192" s="163"/>
      <c r="G192" s="164"/>
      <c r="H192" s="164"/>
      <c r="I192" s="164"/>
      <c r="J192" s="164"/>
      <c r="K192" s="164"/>
      <c r="L192" s="163"/>
      <c r="M192" s="594"/>
      <c r="N192" s="594"/>
      <c r="O192" s="735"/>
      <c r="P192" s="165"/>
      <c r="Q192" s="166"/>
      <c r="R192" s="298"/>
      <c r="AA192" s="304"/>
    </row>
    <row r="193" spans="1:27" s="9" customFormat="1" ht="40.5" customHeight="1" thickTop="1" x14ac:dyDescent="0.25">
      <c r="A193" s="790"/>
      <c r="B193" s="787"/>
      <c r="C193" s="822" t="s">
        <v>92</v>
      </c>
      <c r="D193" s="184">
        <v>1130</v>
      </c>
      <c r="E193" s="172">
        <v>1130</v>
      </c>
      <c r="F193" s="173" t="s">
        <v>103</v>
      </c>
      <c r="G193" s="177">
        <f>G194</f>
        <v>0</v>
      </c>
      <c r="H193" s="177">
        <f t="shared" ref="H193:K193" si="48">H194</f>
        <v>47800</v>
      </c>
      <c r="I193" s="177">
        <f t="shared" si="48"/>
        <v>40000</v>
      </c>
      <c r="J193" s="177">
        <f t="shared" si="48"/>
        <v>0</v>
      </c>
      <c r="K193" s="177">
        <f t="shared" si="48"/>
        <v>40000</v>
      </c>
      <c r="L193" s="173"/>
      <c r="M193" s="549"/>
      <c r="N193" s="549"/>
      <c r="O193" s="749"/>
      <c r="P193" s="175">
        <v>18</v>
      </c>
      <c r="Q193" s="176">
        <v>1801</v>
      </c>
      <c r="R193" s="388"/>
      <c r="AA193" s="304"/>
    </row>
    <row r="194" spans="1:27" s="9" customFormat="1" ht="25.5" x14ac:dyDescent="0.25">
      <c r="A194" s="790"/>
      <c r="B194" s="787"/>
      <c r="C194" s="816"/>
      <c r="D194" s="190">
        <v>1130</v>
      </c>
      <c r="E194" s="45" t="s">
        <v>106</v>
      </c>
      <c r="F194" s="46" t="s">
        <v>107</v>
      </c>
      <c r="G194" s="65">
        <v>0</v>
      </c>
      <c r="H194" s="65">
        <v>47800</v>
      </c>
      <c r="I194" s="1">
        <v>40000</v>
      </c>
      <c r="J194" s="1">
        <v>0</v>
      </c>
      <c r="K194" s="1">
        <f>I194+J194</f>
        <v>40000</v>
      </c>
      <c r="L194" s="596" t="s">
        <v>824</v>
      </c>
      <c r="M194" s="591">
        <v>0</v>
      </c>
      <c r="N194" s="591">
        <v>1</v>
      </c>
      <c r="O194" s="731">
        <v>1</v>
      </c>
      <c r="P194" s="21">
        <v>18</v>
      </c>
      <c r="Q194" s="22">
        <v>1801</v>
      </c>
      <c r="R194" s="297"/>
      <c r="AA194" s="304"/>
    </row>
    <row r="195" spans="1:27" s="9" customFormat="1" ht="33.75" customHeight="1" x14ac:dyDescent="0.25">
      <c r="A195" s="790"/>
      <c r="B195" s="787"/>
      <c r="C195" s="816"/>
      <c r="D195" s="185">
        <v>1140</v>
      </c>
      <c r="E195" s="41">
        <v>1140</v>
      </c>
      <c r="F195" s="32" t="s">
        <v>108</v>
      </c>
      <c r="G195" s="8">
        <f>G196</f>
        <v>49441.66</v>
      </c>
      <c r="H195" s="8">
        <f t="shared" ref="H195:K195" si="49">H196</f>
        <v>62000</v>
      </c>
      <c r="I195" s="8">
        <f t="shared" si="49"/>
        <v>300000</v>
      </c>
      <c r="J195" s="8">
        <f t="shared" si="49"/>
        <v>0</v>
      </c>
      <c r="K195" s="8">
        <f t="shared" si="49"/>
        <v>300000</v>
      </c>
      <c r="L195" s="32"/>
      <c r="M195" s="552"/>
      <c r="N195" s="552"/>
      <c r="O195" s="760"/>
      <c r="P195" s="33">
        <v>18</v>
      </c>
      <c r="Q195" s="34">
        <v>1801</v>
      </c>
      <c r="R195" s="297"/>
      <c r="AA195" s="304"/>
    </row>
    <row r="196" spans="1:27" s="9" customFormat="1" ht="38.25" customHeight="1" thickBot="1" x14ac:dyDescent="0.3">
      <c r="A196" s="790"/>
      <c r="B196" s="788"/>
      <c r="C196" s="818"/>
      <c r="D196" s="186">
        <v>1140</v>
      </c>
      <c r="E196" s="27" t="s">
        <v>109</v>
      </c>
      <c r="F196" s="428" t="s">
        <v>110</v>
      </c>
      <c r="G196" s="2">
        <v>49441.66</v>
      </c>
      <c r="H196" s="2">
        <v>62000</v>
      </c>
      <c r="I196" s="2">
        <v>300000</v>
      </c>
      <c r="J196" s="2">
        <v>0</v>
      </c>
      <c r="K196" s="2">
        <f>I196+J196</f>
        <v>300000</v>
      </c>
      <c r="L196" s="640" t="s">
        <v>750</v>
      </c>
      <c r="M196" s="592">
        <v>0</v>
      </c>
      <c r="N196" s="592">
        <v>1</v>
      </c>
      <c r="O196" s="732">
        <v>1</v>
      </c>
      <c r="P196" s="28">
        <v>18</v>
      </c>
      <c r="Q196" s="29">
        <v>1801</v>
      </c>
      <c r="R196" s="397"/>
      <c r="AA196" s="304"/>
    </row>
    <row r="197" spans="1:27" s="9" customFormat="1" ht="31.5" customHeight="1" x14ac:dyDescent="0.25">
      <c r="A197" s="790"/>
      <c r="B197" s="786" t="s">
        <v>93</v>
      </c>
      <c r="C197" s="821" t="s">
        <v>94</v>
      </c>
      <c r="D197" s="461">
        <v>1140</v>
      </c>
      <c r="E197" s="30">
        <v>1140</v>
      </c>
      <c r="F197" s="31" t="s">
        <v>108</v>
      </c>
      <c r="G197" s="7">
        <f>G198</f>
        <v>4932.1899999999996</v>
      </c>
      <c r="H197" s="7">
        <f t="shared" ref="H197:K197" si="50">H198</f>
        <v>1124</v>
      </c>
      <c r="I197" s="7">
        <f t="shared" si="50"/>
        <v>0</v>
      </c>
      <c r="J197" s="7">
        <f t="shared" si="50"/>
        <v>0</v>
      </c>
      <c r="K197" s="7">
        <f t="shared" si="50"/>
        <v>0</v>
      </c>
      <c r="L197" s="31"/>
      <c r="M197" s="551"/>
      <c r="N197" s="551"/>
      <c r="O197" s="746"/>
      <c r="P197" s="39">
        <v>18</v>
      </c>
      <c r="Q197" s="40">
        <v>1801</v>
      </c>
      <c r="R197" s="297"/>
      <c r="AA197" s="304"/>
    </row>
    <row r="198" spans="1:27" s="9" customFormat="1" ht="62.25" customHeight="1" x14ac:dyDescent="0.25">
      <c r="A198" s="790"/>
      <c r="B198" s="787"/>
      <c r="C198" s="804"/>
      <c r="D198" s="185">
        <v>1140</v>
      </c>
      <c r="E198" s="19" t="s">
        <v>234</v>
      </c>
      <c r="F198" s="46" t="s">
        <v>235</v>
      </c>
      <c r="G198" s="1">
        <v>4932.1899999999996</v>
      </c>
      <c r="H198" s="1">
        <v>1124</v>
      </c>
      <c r="I198" s="1">
        <v>0</v>
      </c>
      <c r="J198" s="1">
        <v>0</v>
      </c>
      <c r="K198" s="1">
        <v>0</v>
      </c>
      <c r="L198" s="596" t="s">
        <v>825</v>
      </c>
      <c r="M198" s="591">
        <v>0</v>
      </c>
      <c r="N198" s="591">
        <v>0</v>
      </c>
      <c r="O198" s="731">
        <v>0</v>
      </c>
      <c r="P198" s="21">
        <v>18</v>
      </c>
      <c r="Q198" s="22">
        <v>1801</v>
      </c>
      <c r="R198" s="297"/>
      <c r="AA198" s="304"/>
    </row>
    <row r="199" spans="1:27" s="9" customFormat="1" ht="45.75" customHeight="1" x14ac:dyDescent="0.25">
      <c r="A199" s="790"/>
      <c r="B199" s="787"/>
      <c r="C199" s="804"/>
      <c r="D199" s="461">
        <v>1166</v>
      </c>
      <c r="E199" s="30">
        <v>1166</v>
      </c>
      <c r="F199" s="31" t="s">
        <v>224</v>
      </c>
      <c r="G199" s="7">
        <f>SUM(G200:G205)</f>
        <v>1295527.44</v>
      </c>
      <c r="H199" s="7">
        <f t="shared" ref="H199:K199" si="51">SUM(H200:H205)</f>
        <v>2156000</v>
      </c>
      <c r="I199" s="7">
        <f t="shared" si="51"/>
        <v>2173400</v>
      </c>
      <c r="J199" s="7">
        <f t="shared" si="51"/>
        <v>0</v>
      </c>
      <c r="K199" s="7">
        <f t="shared" si="51"/>
        <v>2173400</v>
      </c>
      <c r="L199" s="31"/>
      <c r="M199" s="551"/>
      <c r="N199" s="551"/>
      <c r="O199" s="746"/>
      <c r="P199" s="39">
        <v>18</v>
      </c>
      <c r="Q199" s="40">
        <v>1801</v>
      </c>
      <c r="R199" s="297"/>
      <c r="AA199" s="304"/>
    </row>
    <row r="200" spans="1:27" s="9" customFormat="1" ht="32.25" customHeight="1" x14ac:dyDescent="0.25">
      <c r="A200" s="790"/>
      <c r="B200" s="787"/>
      <c r="C200" s="804"/>
      <c r="D200" s="185">
        <v>1166</v>
      </c>
      <c r="E200" s="19" t="s">
        <v>225</v>
      </c>
      <c r="F200" s="46" t="s">
        <v>229</v>
      </c>
      <c r="G200" s="65">
        <v>780000</v>
      </c>
      <c r="H200" s="65">
        <v>1040000</v>
      </c>
      <c r="I200" s="1">
        <v>930000</v>
      </c>
      <c r="J200" s="1">
        <v>0</v>
      </c>
      <c r="K200" s="1">
        <f t="shared" ref="K200:K205" si="52">I200+J200</f>
        <v>930000</v>
      </c>
      <c r="L200" s="596" t="s">
        <v>826</v>
      </c>
      <c r="M200" s="591">
        <v>1</v>
      </c>
      <c r="N200" s="591">
        <v>1</v>
      </c>
      <c r="O200" s="731">
        <v>1</v>
      </c>
      <c r="P200" s="21">
        <v>18</v>
      </c>
      <c r="Q200" s="22">
        <v>1801</v>
      </c>
      <c r="R200" s="297"/>
      <c r="AA200" s="304"/>
    </row>
    <row r="201" spans="1:27" s="9" customFormat="1" ht="38.25" x14ac:dyDescent="0.25">
      <c r="A201" s="790"/>
      <c r="B201" s="787"/>
      <c r="C201" s="804"/>
      <c r="D201" s="185">
        <v>1166</v>
      </c>
      <c r="E201" s="49" t="s">
        <v>226</v>
      </c>
      <c r="F201" s="155" t="s">
        <v>230</v>
      </c>
      <c r="G201" s="65">
        <v>239136.44</v>
      </c>
      <c r="H201" s="65">
        <v>610000</v>
      </c>
      <c r="I201" s="1">
        <v>460000</v>
      </c>
      <c r="J201" s="1">
        <v>0</v>
      </c>
      <c r="K201" s="1">
        <f t="shared" si="52"/>
        <v>460000</v>
      </c>
      <c r="L201" s="596" t="s">
        <v>827</v>
      </c>
      <c r="M201" s="591">
        <v>0</v>
      </c>
      <c r="N201" s="591">
        <v>2</v>
      </c>
      <c r="O201" s="731">
        <v>2</v>
      </c>
      <c r="P201" s="21">
        <v>18</v>
      </c>
      <c r="Q201" s="22">
        <v>1801</v>
      </c>
      <c r="R201" s="297"/>
      <c r="AA201" s="304"/>
    </row>
    <row r="202" spans="1:27" s="9" customFormat="1" ht="38.25" x14ac:dyDescent="0.25">
      <c r="A202" s="790"/>
      <c r="B202" s="787"/>
      <c r="C202" s="804"/>
      <c r="D202" s="185">
        <v>1166</v>
      </c>
      <c r="E202" s="154" t="s">
        <v>227</v>
      </c>
      <c r="F202" s="155" t="s">
        <v>231</v>
      </c>
      <c r="G202" s="65">
        <v>103000</v>
      </c>
      <c r="H202" s="65">
        <v>16000</v>
      </c>
      <c r="I202" s="1">
        <v>16000</v>
      </c>
      <c r="J202" s="1">
        <v>0</v>
      </c>
      <c r="K202" s="1">
        <f t="shared" si="52"/>
        <v>16000</v>
      </c>
      <c r="L202" s="596" t="s">
        <v>828</v>
      </c>
      <c r="M202" s="591">
        <v>1</v>
      </c>
      <c r="N202" s="591">
        <v>1</v>
      </c>
      <c r="O202" s="731">
        <v>1</v>
      </c>
      <c r="P202" s="21">
        <v>18</v>
      </c>
      <c r="Q202" s="22">
        <v>1801</v>
      </c>
      <c r="R202" s="297"/>
      <c r="AA202" s="304"/>
    </row>
    <row r="203" spans="1:27" s="9" customFormat="1" ht="25.5" x14ac:dyDescent="0.25">
      <c r="A203" s="790"/>
      <c r="B203" s="787"/>
      <c r="C203" s="804"/>
      <c r="D203" s="190">
        <v>1166</v>
      </c>
      <c r="E203" s="202" t="s">
        <v>228</v>
      </c>
      <c r="F203" s="194" t="s">
        <v>232</v>
      </c>
      <c r="G203" s="204">
        <v>3750</v>
      </c>
      <c r="H203" s="204">
        <v>10000</v>
      </c>
      <c r="I203" s="1">
        <v>10000</v>
      </c>
      <c r="J203" s="1">
        <v>0</v>
      </c>
      <c r="K203" s="1">
        <f t="shared" si="52"/>
        <v>10000</v>
      </c>
      <c r="L203" s="596" t="s">
        <v>829</v>
      </c>
      <c r="M203" s="591">
        <v>1</v>
      </c>
      <c r="N203" s="591">
        <v>1</v>
      </c>
      <c r="O203" s="731">
        <v>1</v>
      </c>
      <c r="P203" s="205">
        <v>18</v>
      </c>
      <c r="Q203" s="206">
        <v>1801</v>
      </c>
      <c r="R203" s="297"/>
      <c r="AA203" s="304"/>
    </row>
    <row r="204" spans="1:27" s="9" customFormat="1" ht="20.25" x14ac:dyDescent="0.25">
      <c r="A204" s="790"/>
      <c r="B204" s="787"/>
      <c r="C204" s="804"/>
      <c r="D204" s="190">
        <v>1165</v>
      </c>
      <c r="E204" s="45" t="s">
        <v>840</v>
      </c>
      <c r="F204" s="46" t="s">
        <v>233</v>
      </c>
      <c r="G204" s="65">
        <v>169641</v>
      </c>
      <c r="H204" s="65">
        <v>480000</v>
      </c>
      <c r="I204" s="1">
        <v>440000</v>
      </c>
      <c r="J204" s="1">
        <v>0</v>
      </c>
      <c r="K204" s="1">
        <f t="shared" si="52"/>
        <v>440000</v>
      </c>
      <c r="L204" s="596" t="s">
        <v>830</v>
      </c>
      <c r="M204" s="591">
        <v>5</v>
      </c>
      <c r="N204" s="591">
        <v>3</v>
      </c>
      <c r="O204" s="731">
        <v>3</v>
      </c>
      <c r="P204" s="21">
        <v>18</v>
      </c>
      <c r="Q204" s="22">
        <v>1801</v>
      </c>
      <c r="R204" s="466"/>
      <c r="AA204" s="304"/>
    </row>
    <row r="205" spans="1:27" s="9" customFormat="1" ht="21" thickBot="1" x14ac:dyDescent="0.3">
      <c r="A205" s="790"/>
      <c r="B205" s="787"/>
      <c r="C205" s="805"/>
      <c r="D205" s="510">
        <v>1166</v>
      </c>
      <c r="E205" s="167" t="s">
        <v>742</v>
      </c>
      <c r="F205" s="168" t="s">
        <v>743</v>
      </c>
      <c r="G205" s="169">
        <v>0</v>
      </c>
      <c r="H205" s="169">
        <v>0</v>
      </c>
      <c r="I205" s="565">
        <v>317400</v>
      </c>
      <c r="J205" s="178">
        <v>0</v>
      </c>
      <c r="K205" s="178">
        <f t="shared" si="52"/>
        <v>317400</v>
      </c>
      <c r="L205" s="604" t="s">
        <v>750</v>
      </c>
      <c r="M205" s="605">
        <v>0</v>
      </c>
      <c r="N205" s="605">
        <v>1</v>
      </c>
      <c r="O205" s="745">
        <v>1</v>
      </c>
      <c r="P205" s="170">
        <v>18</v>
      </c>
      <c r="Q205" s="171">
        <v>1801</v>
      </c>
      <c r="R205" s="696"/>
      <c r="AA205" s="304"/>
    </row>
    <row r="206" spans="1:27" s="9" customFormat="1" ht="17.25" customHeight="1" thickTop="1" x14ac:dyDescent="0.25">
      <c r="A206" s="790"/>
      <c r="B206" s="787"/>
      <c r="C206" s="815" t="s">
        <v>95</v>
      </c>
      <c r="D206" s="461"/>
      <c r="E206" s="30"/>
      <c r="F206" s="31"/>
      <c r="G206" s="7"/>
      <c r="H206" s="7"/>
      <c r="I206" s="7"/>
      <c r="J206" s="7"/>
      <c r="K206" s="7"/>
      <c r="L206" s="31"/>
      <c r="M206" s="551"/>
      <c r="N206" s="551"/>
      <c r="O206" s="746"/>
      <c r="P206" s="39"/>
      <c r="Q206" s="40"/>
      <c r="R206" s="297"/>
      <c r="AA206" s="304"/>
    </row>
    <row r="207" spans="1:27" s="9" customFormat="1" ht="18.75" customHeight="1" x14ac:dyDescent="0.25">
      <c r="A207" s="790"/>
      <c r="B207" s="787"/>
      <c r="C207" s="804"/>
      <c r="D207" s="461"/>
      <c r="E207" s="30"/>
      <c r="F207" s="31"/>
      <c r="G207" s="7"/>
      <c r="H207" s="7"/>
      <c r="I207" s="7"/>
      <c r="J207" s="7"/>
      <c r="K207" s="7"/>
      <c r="L207" s="31"/>
      <c r="M207" s="551"/>
      <c r="N207" s="551"/>
      <c r="O207" s="746"/>
      <c r="P207" s="39"/>
      <c r="Q207" s="40"/>
      <c r="R207" s="297"/>
      <c r="AA207" s="304"/>
    </row>
    <row r="208" spans="1:27" s="9" customFormat="1" ht="23.25" customHeight="1" x14ac:dyDescent="0.25">
      <c r="A208" s="790"/>
      <c r="B208" s="787"/>
      <c r="C208" s="804"/>
      <c r="D208" s="461"/>
      <c r="E208" s="30"/>
      <c r="F208" s="31"/>
      <c r="G208" s="7"/>
      <c r="H208" s="7"/>
      <c r="I208" s="7"/>
      <c r="J208" s="7"/>
      <c r="K208" s="7"/>
      <c r="L208" s="31"/>
      <c r="M208" s="551"/>
      <c r="N208" s="551"/>
      <c r="O208" s="746"/>
      <c r="P208" s="39"/>
      <c r="Q208" s="40"/>
      <c r="R208" s="297"/>
      <c r="AA208" s="304"/>
    </row>
    <row r="209" spans="1:27" s="9" customFormat="1" ht="16.5" customHeight="1" x14ac:dyDescent="0.25">
      <c r="A209" s="790"/>
      <c r="B209" s="787"/>
      <c r="C209" s="804"/>
      <c r="D209" s="185"/>
      <c r="E209" s="49"/>
      <c r="F209" s="50"/>
      <c r="G209" s="65"/>
      <c r="H209" s="65"/>
      <c r="I209" s="5"/>
      <c r="J209" s="5"/>
      <c r="K209" s="5"/>
      <c r="L209" s="20"/>
      <c r="M209" s="595"/>
      <c r="N209" s="595"/>
      <c r="O209" s="738"/>
      <c r="P209" s="21"/>
      <c r="Q209" s="22"/>
      <c r="R209" s="297"/>
      <c r="AA209" s="304"/>
    </row>
    <row r="210" spans="1:27" s="9" customFormat="1" ht="12.75" customHeight="1" x14ac:dyDescent="0.25">
      <c r="A210" s="790"/>
      <c r="B210" s="787"/>
      <c r="C210" s="804"/>
      <c r="D210" s="185"/>
      <c r="E210" s="154"/>
      <c r="F210" s="155"/>
      <c r="G210" s="65"/>
      <c r="H210" s="65"/>
      <c r="I210" s="5"/>
      <c r="J210" s="5"/>
      <c r="K210" s="5"/>
      <c r="L210" s="20"/>
      <c r="M210" s="595"/>
      <c r="N210" s="595"/>
      <c r="O210" s="738"/>
      <c r="P210" s="21"/>
      <c r="Q210" s="22"/>
      <c r="R210" s="297"/>
      <c r="AA210" s="304"/>
    </row>
    <row r="211" spans="1:27" s="9" customFormat="1" ht="23.25" customHeight="1" thickBot="1" x14ac:dyDescent="0.3">
      <c r="A211" s="790"/>
      <c r="B211" s="788"/>
      <c r="C211" s="818"/>
      <c r="D211" s="186"/>
      <c r="E211" s="27"/>
      <c r="F211" s="6"/>
      <c r="G211" s="2"/>
      <c r="H211" s="2"/>
      <c r="I211" s="2"/>
      <c r="J211" s="2"/>
      <c r="K211" s="2"/>
      <c r="L211" s="6"/>
      <c r="M211" s="641"/>
      <c r="N211" s="641"/>
      <c r="O211" s="773"/>
      <c r="P211" s="28"/>
      <c r="Q211" s="29"/>
      <c r="R211" s="299"/>
      <c r="AA211" s="304"/>
    </row>
    <row r="212" spans="1:27" s="9" customFormat="1" ht="15" customHeight="1" x14ac:dyDescent="0.25">
      <c r="A212" s="792" t="s">
        <v>89</v>
      </c>
      <c r="B212" s="786" t="s">
        <v>96</v>
      </c>
      <c r="C212" s="821" t="s">
        <v>97</v>
      </c>
      <c r="D212" s="188">
        <v>1090</v>
      </c>
      <c r="E212" s="35">
        <v>1090</v>
      </c>
      <c r="F212" s="36" t="s">
        <v>240</v>
      </c>
      <c r="G212" s="383">
        <f>SUM(G213:G215)</f>
        <v>75000</v>
      </c>
      <c r="H212" s="383">
        <f>SUM(H213:H215)</f>
        <v>117000</v>
      </c>
      <c r="I212" s="383">
        <f>SUM(I213:I215)</f>
        <v>120000</v>
      </c>
      <c r="J212" s="383">
        <f>SUM(J213:J215)</f>
        <v>0</v>
      </c>
      <c r="K212" s="383">
        <f>SUM(K213:K215)</f>
        <v>120000</v>
      </c>
      <c r="L212" s="36"/>
      <c r="M212" s="550"/>
      <c r="N212" s="550"/>
      <c r="O212" s="774"/>
      <c r="P212" s="37">
        <v>17</v>
      </c>
      <c r="Q212" s="38">
        <v>1701</v>
      </c>
      <c r="R212" s="297"/>
      <c r="AA212" s="304"/>
    </row>
    <row r="213" spans="1:27" s="9" customFormat="1" ht="20.25" x14ac:dyDescent="0.25">
      <c r="A213" s="792"/>
      <c r="B213" s="787"/>
      <c r="C213" s="804"/>
      <c r="D213" s="693">
        <v>1090</v>
      </c>
      <c r="E213" s="149" t="s">
        <v>241</v>
      </c>
      <c r="F213" s="150" t="s">
        <v>242</v>
      </c>
      <c r="G213" s="697">
        <v>45000</v>
      </c>
      <c r="H213" s="697">
        <v>45000</v>
      </c>
      <c r="I213" s="497">
        <v>45000</v>
      </c>
      <c r="J213" s="497">
        <v>0</v>
      </c>
      <c r="K213" s="497">
        <f t="shared" ref="K213:K215" si="53">I213+J213</f>
        <v>45000</v>
      </c>
      <c r="L213" s="596" t="s">
        <v>831</v>
      </c>
      <c r="M213" s="591">
        <v>200</v>
      </c>
      <c r="N213" s="591">
        <v>200</v>
      </c>
      <c r="O213" s="731">
        <v>200</v>
      </c>
      <c r="P213" s="25">
        <v>17</v>
      </c>
      <c r="Q213" s="26">
        <v>1701</v>
      </c>
      <c r="R213" s="297"/>
      <c r="AA213" s="304"/>
    </row>
    <row r="214" spans="1:27" s="9" customFormat="1" ht="20.25" x14ac:dyDescent="0.25">
      <c r="A214" s="792"/>
      <c r="B214" s="787"/>
      <c r="C214" s="804"/>
      <c r="D214" s="185">
        <v>1090</v>
      </c>
      <c r="E214" s="45" t="s">
        <v>243</v>
      </c>
      <c r="F214" s="46" t="s">
        <v>244</v>
      </c>
      <c r="G214" s="348">
        <v>0</v>
      </c>
      <c r="H214" s="348">
        <v>40000</v>
      </c>
      <c r="I214" s="497">
        <v>40000</v>
      </c>
      <c r="J214" s="497">
        <v>0</v>
      </c>
      <c r="K214" s="497">
        <f t="shared" si="53"/>
        <v>40000</v>
      </c>
      <c r="L214" s="596" t="s">
        <v>832</v>
      </c>
      <c r="M214" s="591">
        <v>1</v>
      </c>
      <c r="N214" s="591">
        <v>1</v>
      </c>
      <c r="O214" s="731">
        <v>1</v>
      </c>
      <c r="P214" s="21">
        <v>17</v>
      </c>
      <c r="Q214" s="22">
        <v>1701</v>
      </c>
      <c r="R214" s="297"/>
      <c r="AA214" s="304"/>
    </row>
    <row r="215" spans="1:27" s="9" customFormat="1" ht="25.5" x14ac:dyDescent="0.25">
      <c r="A215" s="792"/>
      <c r="B215" s="787"/>
      <c r="C215" s="804"/>
      <c r="D215" s="185">
        <v>1090</v>
      </c>
      <c r="E215" s="45" t="s">
        <v>245</v>
      </c>
      <c r="F215" s="46" t="s">
        <v>246</v>
      </c>
      <c r="G215" s="348">
        <v>30000</v>
      </c>
      <c r="H215" s="348">
        <v>32000</v>
      </c>
      <c r="I215" s="497">
        <v>35000</v>
      </c>
      <c r="J215" s="497">
        <v>0</v>
      </c>
      <c r="K215" s="497">
        <f t="shared" si="53"/>
        <v>35000</v>
      </c>
      <c r="L215" s="596" t="s">
        <v>833</v>
      </c>
      <c r="M215" s="591">
        <v>5</v>
      </c>
      <c r="N215" s="731">
        <v>6</v>
      </c>
      <c r="O215" s="731">
        <v>6</v>
      </c>
      <c r="P215" s="21">
        <v>17</v>
      </c>
      <c r="Q215" s="22">
        <v>1701</v>
      </c>
      <c r="R215" s="297"/>
      <c r="AA215" s="304"/>
    </row>
    <row r="216" spans="1:27" s="9" customFormat="1" x14ac:dyDescent="0.25">
      <c r="A216" s="792"/>
      <c r="B216" s="787"/>
      <c r="C216" s="804"/>
      <c r="D216" s="693"/>
      <c r="E216" s="149"/>
      <c r="F216" s="150"/>
      <c r="G216" s="697"/>
      <c r="H216" s="697"/>
      <c r="I216" s="698"/>
      <c r="J216" s="698"/>
      <c r="K216" s="698"/>
      <c r="L216" s="586"/>
      <c r="M216" s="587"/>
      <c r="N216" s="587"/>
      <c r="O216" s="726"/>
      <c r="P216" s="25"/>
      <c r="Q216" s="26"/>
      <c r="R216" s="466"/>
      <c r="AA216" s="304"/>
    </row>
    <row r="217" spans="1:27" s="9" customFormat="1" x14ac:dyDescent="0.25">
      <c r="A217" s="792"/>
      <c r="B217" s="787"/>
      <c r="C217" s="804"/>
      <c r="D217" s="693"/>
      <c r="E217" s="149"/>
      <c r="F217" s="150"/>
      <c r="G217" s="697"/>
      <c r="H217" s="697"/>
      <c r="I217" s="698"/>
      <c r="J217" s="698"/>
      <c r="K217" s="698"/>
      <c r="L217" s="586"/>
      <c r="M217" s="587"/>
      <c r="N217" s="587"/>
      <c r="O217" s="726"/>
      <c r="P217" s="25"/>
      <c r="Q217" s="26"/>
      <c r="R217" s="309"/>
      <c r="AA217" s="304"/>
    </row>
    <row r="218" spans="1:27" s="9" customFormat="1" ht="15.75" thickBot="1" x14ac:dyDescent="0.3">
      <c r="A218" s="792"/>
      <c r="B218" s="787"/>
      <c r="C218" s="805"/>
      <c r="D218" s="187"/>
      <c r="E218" s="162"/>
      <c r="F218" s="163"/>
      <c r="G218" s="164"/>
      <c r="H218" s="164"/>
      <c r="I218" s="164"/>
      <c r="J218" s="164"/>
      <c r="K218" s="164"/>
      <c r="L218" s="163"/>
      <c r="M218" s="638"/>
      <c r="N218" s="638"/>
      <c r="O218" s="772"/>
      <c r="P218" s="165"/>
      <c r="Q218" s="166"/>
      <c r="R218" s="298"/>
      <c r="AA218" s="304"/>
    </row>
    <row r="219" spans="1:27" s="9" customFormat="1" ht="15.75" customHeight="1" thickTop="1" x14ac:dyDescent="0.25">
      <c r="A219" s="792"/>
      <c r="B219" s="787"/>
      <c r="C219" s="822" t="s">
        <v>98</v>
      </c>
      <c r="D219" s="184"/>
      <c r="E219" s="172"/>
      <c r="F219" s="173"/>
      <c r="G219" s="174"/>
      <c r="H219" s="174"/>
      <c r="I219" s="174"/>
      <c r="J219" s="174"/>
      <c r="K219" s="174"/>
      <c r="L219" s="173"/>
      <c r="M219" s="549"/>
      <c r="N219" s="549"/>
      <c r="O219" s="749"/>
      <c r="P219" s="175"/>
      <c r="Q219" s="176"/>
      <c r="R219" s="297"/>
      <c r="AA219" s="304"/>
    </row>
    <row r="220" spans="1:27" s="9" customFormat="1" x14ac:dyDescent="0.25">
      <c r="A220" s="792"/>
      <c r="B220" s="787"/>
      <c r="C220" s="815"/>
      <c r="D220" s="461"/>
      <c r="E220" s="30"/>
      <c r="F220" s="31"/>
      <c r="G220" s="7"/>
      <c r="H220" s="7"/>
      <c r="I220" s="7"/>
      <c r="J220" s="7"/>
      <c r="K220" s="7"/>
      <c r="L220" s="31"/>
      <c r="M220" s="551"/>
      <c r="N220" s="551"/>
      <c r="O220" s="746"/>
      <c r="P220" s="39"/>
      <c r="Q220" s="40"/>
      <c r="R220" s="297"/>
      <c r="AA220" s="304"/>
    </row>
    <row r="221" spans="1:27" s="9" customFormat="1" x14ac:dyDescent="0.25">
      <c r="A221" s="792"/>
      <c r="B221" s="787"/>
      <c r="C221" s="815"/>
      <c r="D221" s="461"/>
      <c r="E221" s="30"/>
      <c r="F221" s="31"/>
      <c r="G221" s="7"/>
      <c r="H221" s="7"/>
      <c r="I221" s="7"/>
      <c r="J221" s="7"/>
      <c r="K221" s="7"/>
      <c r="L221" s="31"/>
      <c r="M221" s="551"/>
      <c r="N221" s="551"/>
      <c r="O221" s="746"/>
      <c r="P221" s="39"/>
      <c r="Q221" s="40"/>
      <c r="R221" s="297"/>
      <c r="AA221" s="304"/>
    </row>
    <row r="222" spans="1:27" s="9" customFormat="1" x14ac:dyDescent="0.25">
      <c r="A222" s="792"/>
      <c r="B222" s="787"/>
      <c r="C222" s="816"/>
      <c r="D222" s="185"/>
      <c r="E222" s="60"/>
      <c r="F222" s="61"/>
      <c r="G222" s="66"/>
      <c r="H222" s="66"/>
      <c r="I222" s="66"/>
      <c r="J222" s="66"/>
      <c r="K222" s="66"/>
      <c r="L222" s="61"/>
      <c r="M222" s="642"/>
      <c r="N222" s="642"/>
      <c r="O222" s="775"/>
      <c r="P222" s="58"/>
      <c r="Q222" s="59"/>
      <c r="R222" s="297"/>
      <c r="AA222" s="304"/>
    </row>
    <row r="223" spans="1:27" s="9" customFormat="1" x14ac:dyDescent="0.25">
      <c r="A223" s="792"/>
      <c r="B223" s="787"/>
      <c r="C223" s="816"/>
      <c r="D223" s="185"/>
      <c r="E223" s="60"/>
      <c r="F223" s="61"/>
      <c r="G223" s="66"/>
      <c r="H223" s="66"/>
      <c r="I223" s="66"/>
      <c r="J223" s="66"/>
      <c r="K223" s="66"/>
      <c r="L223" s="61"/>
      <c r="M223" s="642"/>
      <c r="N223" s="642"/>
      <c r="O223" s="775"/>
      <c r="P223" s="58"/>
      <c r="Q223" s="59"/>
      <c r="R223" s="297"/>
      <c r="AA223" s="304"/>
    </row>
    <row r="224" spans="1:27" s="9" customFormat="1" x14ac:dyDescent="0.25">
      <c r="A224" s="792"/>
      <c r="B224" s="787"/>
      <c r="C224" s="816"/>
      <c r="D224" s="185"/>
      <c r="E224" s="19"/>
      <c r="F224" s="20"/>
      <c r="G224" s="1"/>
      <c r="H224" s="1"/>
      <c r="I224" s="1"/>
      <c r="J224" s="1"/>
      <c r="K224" s="1"/>
      <c r="L224" s="20"/>
      <c r="M224" s="591"/>
      <c r="N224" s="591"/>
      <c r="O224" s="731"/>
      <c r="P224" s="21"/>
      <c r="Q224" s="22"/>
      <c r="R224" s="297"/>
      <c r="AA224" s="304"/>
    </row>
    <row r="225" spans="1:27" s="9" customFormat="1" ht="15.75" thickBot="1" x14ac:dyDescent="0.3">
      <c r="A225" s="792"/>
      <c r="B225" s="787"/>
      <c r="C225" s="823"/>
      <c r="D225" s="187"/>
      <c r="E225" s="162"/>
      <c r="F225" s="163"/>
      <c r="G225" s="164"/>
      <c r="H225" s="164"/>
      <c r="I225" s="164"/>
      <c r="J225" s="164"/>
      <c r="K225" s="164"/>
      <c r="L225" s="163"/>
      <c r="M225" s="594"/>
      <c r="N225" s="594"/>
      <c r="O225" s="735"/>
      <c r="P225" s="165"/>
      <c r="Q225" s="166"/>
      <c r="R225" s="298"/>
      <c r="AA225" s="304"/>
    </row>
    <row r="226" spans="1:27" s="9" customFormat="1" ht="26.25" thickTop="1" x14ac:dyDescent="0.25">
      <c r="A226" s="792"/>
      <c r="B226" s="787"/>
      <c r="C226" s="822" t="s">
        <v>99</v>
      </c>
      <c r="D226" s="184">
        <v>1070</v>
      </c>
      <c r="E226" s="293">
        <v>1070</v>
      </c>
      <c r="F226" s="294" t="s">
        <v>157</v>
      </c>
      <c r="G226" s="384">
        <f>SUM(G227:G228)</f>
        <v>0</v>
      </c>
      <c r="H226" s="384">
        <f>SUM(H227:H228)</f>
        <v>6016219</v>
      </c>
      <c r="I226" s="384">
        <f>SUM(I227:I228)</f>
        <v>9195000</v>
      </c>
      <c r="J226" s="384">
        <f t="shared" ref="J226:K226" si="54">SUM(J227:J228)</f>
        <v>-600000</v>
      </c>
      <c r="K226" s="384">
        <f t="shared" si="54"/>
        <v>8595000</v>
      </c>
      <c r="L226" s="173"/>
      <c r="M226" s="549"/>
      <c r="N226" s="549"/>
      <c r="O226" s="749"/>
      <c r="P226" s="175">
        <v>17</v>
      </c>
      <c r="Q226" s="176">
        <v>1701</v>
      </c>
      <c r="R226" s="388"/>
      <c r="AA226" s="304"/>
    </row>
    <row r="227" spans="1:27" s="9" customFormat="1" ht="25.5" x14ac:dyDescent="0.25">
      <c r="A227" s="792"/>
      <c r="B227" s="787"/>
      <c r="C227" s="804"/>
      <c r="D227" s="278">
        <v>1070</v>
      </c>
      <c r="E227" s="580" t="s">
        <v>708</v>
      </c>
      <c r="F227" s="581" t="s">
        <v>709</v>
      </c>
      <c r="G227" s="107">
        <v>0</v>
      </c>
      <c r="H227" s="107">
        <v>3850000</v>
      </c>
      <c r="I227" s="5">
        <v>3100000</v>
      </c>
      <c r="J227" s="1">
        <v>-600000</v>
      </c>
      <c r="K227" s="1">
        <f>I227+J227</f>
        <v>2500000</v>
      </c>
      <c r="L227" s="596" t="s">
        <v>860</v>
      </c>
      <c r="M227" s="591">
        <v>0</v>
      </c>
      <c r="N227" s="591">
        <v>1</v>
      </c>
      <c r="O227" s="731">
        <v>1</v>
      </c>
      <c r="P227" s="21">
        <v>17</v>
      </c>
      <c r="Q227" s="22">
        <v>1701</v>
      </c>
      <c r="R227" s="297"/>
      <c r="AA227" s="304"/>
    </row>
    <row r="228" spans="1:27" s="9" customFormat="1" ht="20.25" x14ac:dyDescent="0.25">
      <c r="A228" s="792"/>
      <c r="B228" s="787"/>
      <c r="C228" s="804"/>
      <c r="D228" s="278">
        <v>1070</v>
      </c>
      <c r="E228" s="684" t="s">
        <v>721</v>
      </c>
      <c r="F228" s="685" t="s">
        <v>722</v>
      </c>
      <c r="G228" s="107">
        <v>0</v>
      </c>
      <c r="H228" s="107">
        <v>2166219</v>
      </c>
      <c r="I228" s="5">
        <v>6095000</v>
      </c>
      <c r="J228" s="1">
        <v>0</v>
      </c>
      <c r="K228" s="1">
        <f>I228+J228</f>
        <v>6095000</v>
      </c>
      <c r="L228" s="596" t="s">
        <v>860</v>
      </c>
      <c r="M228" s="591">
        <v>0</v>
      </c>
      <c r="N228" s="591">
        <v>1</v>
      </c>
      <c r="O228" s="731">
        <v>1</v>
      </c>
      <c r="P228" s="21">
        <v>17</v>
      </c>
      <c r="Q228" s="22">
        <v>1701</v>
      </c>
      <c r="R228" s="297"/>
      <c r="AA228" s="304"/>
    </row>
    <row r="229" spans="1:27" s="9" customFormat="1" x14ac:dyDescent="0.25">
      <c r="A229" s="792"/>
      <c r="B229" s="787"/>
      <c r="C229" s="804"/>
      <c r="D229" s="693"/>
      <c r="E229" s="682"/>
      <c r="F229" s="683"/>
      <c r="G229" s="107"/>
      <c r="H229" s="107"/>
      <c r="I229" s="5"/>
      <c r="J229" s="1"/>
      <c r="K229" s="1"/>
      <c r="L229" s="596"/>
      <c r="M229" s="591"/>
      <c r="N229" s="591"/>
      <c r="O229" s="731"/>
      <c r="P229" s="21"/>
      <c r="Q229" s="22"/>
      <c r="R229" s="297"/>
      <c r="AA229" s="304"/>
    </row>
    <row r="230" spans="1:27" s="9" customFormat="1" ht="20.25" x14ac:dyDescent="0.25">
      <c r="A230" s="792"/>
      <c r="B230" s="787"/>
      <c r="C230" s="804"/>
      <c r="D230" s="185">
        <v>1075</v>
      </c>
      <c r="E230" s="47">
        <v>1075</v>
      </c>
      <c r="F230" s="48" t="s">
        <v>744</v>
      </c>
      <c r="G230" s="8">
        <f>SUM(G231:G231)</f>
        <v>0</v>
      </c>
      <c r="H230" s="8">
        <f>SUM(H231:H231)</f>
        <v>0</v>
      </c>
      <c r="I230" s="8">
        <f>SUM(I231:I231)</f>
        <v>6700000</v>
      </c>
      <c r="J230" s="8">
        <f>SUM(J231:J231)</f>
        <v>-6700000</v>
      </c>
      <c r="K230" s="8">
        <f>SUM(K231:K231)</f>
        <v>0</v>
      </c>
      <c r="L230" s="8"/>
      <c r="M230" s="8"/>
      <c r="N230" s="8"/>
      <c r="O230" s="776"/>
      <c r="P230" s="508">
        <v>12</v>
      </c>
      <c r="Q230" s="509">
        <v>1201</v>
      </c>
      <c r="R230" s="297"/>
      <c r="AA230" s="304"/>
    </row>
    <row r="231" spans="1:27" s="9" customFormat="1" ht="20.25" x14ac:dyDescent="0.25">
      <c r="A231" s="792"/>
      <c r="B231" s="787"/>
      <c r="C231" s="804"/>
      <c r="D231" s="185">
        <v>1075</v>
      </c>
      <c r="E231" s="138" t="s">
        <v>734</v>
      </c>
      <c r="F231" s="566" t="s">
        <v>735</v>
      </c>
      <c r="G231" s="567">
        <v>0</v>
      </c>
      <c r="H231" s="567">
        <v>0</v>
      </c>
      <c r="I231" s="567">
        <v>6700000</v>
      </c>
      <c r="J231" s="567">
        <v>-6700000</v>
      </c>
      <c r="K231" s="567">
        <f>I231+J231</f>
        <v>0</v>
      </c>
      <c r="L231" s="643" t="s">
        <v>412</v>
      </c>
      <c r="M231" s="644">
        <v>0.1</v>
      </c>
      <c r="N231" s="644">
        <v>1</v>
      </c>
      <c r="O231" s="777">
        <v>0</v>
      </c>
      <c r="P231" s="513">
        <v>12</v>
      </c>
      <c r="Q231" s="514">
        <v>1201</v>
      </c>
      <c r="R231" s="297"/>
      <c r="AA231" s="304"/>
    </row>
    <row r="232" spans="1:27" s="9" customFormat="1" x14ac:dyDescent="0.25">
      <c r="A232" s="792"/>
      <c r="B232" s="787"/>
      <c r="C232" s="804"/>
      <c r="D232" s="185"/>
      <c r="E232" s="138"/>
      <c r="F232" s="566"/>
      <c r="G232" s="567"/>
      <c r="H232" s="567"/>
      <c r="I232" s="567"/>
      <c r="J232" s="567"/>
      <c r="K232" s="567"/>
      <c r="L232" s="643"/>
      <c r="M232" s="644"/>
      <c r="N232" s="644"/>
      <c r="O232" s="777"/>
      <c r="P232" s="513"/>
      <c r="Q232" s="514"/>
      <c r="R232" s="297"/>
      <c r="AA232" s="304"/>
    </row>
    <row r="233" spans="1:27" s="9" customFormat="1" ht="20.25" x14ac:dyDescent="0.25">
      <c r="A233" s="792"/>
      <c r="B233" s="787"/>
      <c r="C233" s="804"/>
      <c r="D233" s="185">
        <v>1140</v>
      </c>
      <c r="E233" s="47">
        <v>1140</v>
      </c>
      <c r="F233" s="48" t="s">
        <v>108</v>
      </c>
      <c r="G233" s="8">
        <f>SUM(G234)</f>
        <v>0</v>
      </c>
      <c r="H233" s="8">
        <f t="shared" ref="H233:K233" si="55">SUM(H234)</f>
        <v>0</v>
      </c>
      <c r="I233" s="8">
        <f>SUM(I234)</f>
        <v>5130000</v>
      </c>
      <c r="J233" s="8">
        <f t="shared" si="55"/>
        <v>800000</v>
      </c>
      <c r="K233" s="8">
        <f t="shared" si="55"/>
        <v>5930000</v>
      </c>
      <c r="L233" s="8"/>
      <c r="M233" s="8"/>
      <c r="N233" s="8"/>
      <c r="O233" s="776"/>
      <c r="P233" s="508">
        <v>18</v>
      </c>
      <c r="Q233" s="509">
        <v>1801</v>
      </c>
      <c r="R233" s="297"/>
      <c r="AA233" s="304"/>
    </row>
    <row r="234" spans="1:27" s="9" customFormat="1" ht="25.5" x14ac:dyDescent="0.25">
      <c r="A234" s="792"/>
      <c r="B234" s="787"/>
      <c r="C234" s="804"/>
      <c r="D234" s="185">
        <v>1140</v>
      </c>
      <c r="E234" s="45" t="s">
        <v>740</v>
      </c>
      <c r="F234" s="46" t="s">
        <v>741</v>
      </c>
      <c r="G234" s="385">
        <v>0</v>
      </c>
      <c r="H234" s="385">
        <v>0</v>
      </c>
      <c r="I234" s="568">
        <v>5130000</v>
      </c>
      <c r="J234" s="497">
        <v>800000</v>
      </c>
      <c r="K234" s="497">
        <f>I234+J234</f>
        <v>5930000</v>
      </c>
      <c r="L234" s="596" t="s">
        <v>750</v>
      </c>
      <c r="M234" s="591">
        <v>0</v>
      </c>
      <c r="N234" s="591">
        <v>1</v>
      </c>
      <c r="O234" s="731">
        <v>1</v>
      </c>
      <c r="P234" s="331">
        <v>18</v>
      </c>
      <c r="Q234" s="315">
        <v>1801</v>
      </c>
      <c r="R234" s="297"/>
      <c r="AA234" s="304"/>
    </row>
    <row r="235" spans="1:27" s="9" customFormat="1" ht="15.75" thickBot="1" x14ac:dyDescent="0.3">
      <c r="A235" s="792"/>
      <c r="B235" s="787"/>
      <c r="C235" s="823"/>
      <c r="D235" s="187"/>
      <c r="E235" s="162"/>
      <c r="F235" s="163"/>
      <c r="G235" s="164"/>
      <c r="H235" s="164"/>
      <c r="I235" s="164"/>
      <c r="J235" s="164"/>
      <c r="K235" s="164"/>
      <c r="L235" s="163"/>
      <c r="M235" s="594"/>
      <c r="N235" s="594"/>
      <c r="O235" s="735"/>
      <c r="P235" s="165"/>
      <c r="Q235" s="166"/>
      <c r="R235" s="298"/>
      <c r="AA235" s="304"/>
    </row>
    <row r="236" spans="1:27" s="9" customFormat="1" ht="21" customHeight="1" thickTop="1" x14ac:dyDescent="0.25">
      <c r="A236" s="792"/>
      <c r="B236" s="787"/>
      <c r="C236" s="804" t="s">
        <v>100</v>
      </c>
      <c r="D236" s="461">
        <v>1120</v>
      </c>
      <c r="E236" s="582">
        <v>1120</v>
      </c>
      <c r="F236" s="583" t="s">
        <v>250</v>
      </c>
      <c r="G236" s="67">
        <f>G237</f>
        <v>209812</v>
      </c>
      <c r="H236" s="67">
        <f t="shared" ref="H236:K236" si="56">H237</f>
        <v>1945000</v>
      </c>
      <c r="I236" s="67">
        <f t="shared" si="56"/>
        <v>195000</v>
      </c>
      <c r="J236" s="67">
        <f t="shared" si="56"/>
        <v>0</v>
      </c>
      <c r="K236" s="67">
        <f t="shared" si="56"/>
        <v>195000</v>
      </c>
      <c r="L236" s="31"/>
      <c r="M236" s="551"/>
      <c r="N236" s="551"/>
      <c r="O236" s="746"/>
      <c r="P236" s="39">
        <v>18</v>
      </c>
      <c r="Q236" s="40">
        <v>1801</v>
      </c>
      <c r="R236" s="297"/>
      <c r="AA236" s="304"/>
    </row>
    <row r="237" spans="1:27" s="9" customFormat="1" ht="30.75" customHeight="1" x14ac:dyDescent="0.25">
      <c r="A237" s="792"/>
      <c r="B237" s="787"/>
      <c r="C237" s="804"/>
      <c r="D237" s="185">
        <v>1120</v>
      </c>
      <c r="E237" s="45" t="s">
        <v>251</v>
      </c>
      <c r="F237" s="46" t="s">
        <v>252</v>
      </c>
      <c r="G237" s="65">
        <v>209812</v>
      </c>
      <c r="H237" s="65">
        <v>1945000</v>
      </c>
      <c r="I237" s="1">
        <f>55000+140000</f>
        <v>195000</v>
      </c>
      <c r="J237" s="1">
        <v>0</v>
      </c>
      <c r="K237" s="1">
        <f>I237+J237</f>
        <v>195000</v>
      </c>
      <c r="L237" s="596" t="s">
        <v>829</v>
      </c>
      <c r="M237" s="591">
        <v>1</v>
      </c>
      <c r="N237" s="591">
        <v>1</v>
      </c>
      <c r="O237" s="731">
        <v>1</v>
      </c>
      <c r="P237" s="21">
        <v>18</v>
      </c>
      <c r="Q237" s="22">
        <v>1801</v>
      </c>
      <c r="R237" s="297"/>
      <c r="AA237" s="304"/>
    </row>
    <row r="238" spans="1:27" s="9" customFormat="1" ht="27.75" customHeight="1" x14ac:dyDescent="0.25">
      <c r="A238" s="792"/>
      <c r="B238" s="787"/>
      <c r="C238" s="804"/>
      <c r="D238" s="185">
        <v>1140</v>
      </c>
      <c r="E238" s="47">
        <v>1140</v>
      </c>
      <c r="F238" s="48" t="s">
        <v>108</v>
      </c>
      <c r="G238" s="8">
        <f>SUM(G239:G242)</f>
        <v>12261722</v>
      </c>
      <c r="H238" s="8">
        <f t="shared" ref="H238:K238" si="57">SUM(H239:H242)</f>
        <v>32467326</v>
      </c>
      <c r="I238" s="8">
        <f t="shared" si="57"/>
        <v>0</v>
      </c>
      <c r="J238" s="8">
        <f t="shared" si="57"/>
        <v>802653</v>
      </c>
      <c r="K238" s="8">
        <f t="shared" si="57"/>
        <v>802653</v>
      </c>
      <c r="L238" s="32"/>
      <c r="M238" s="548"/>
      <c r="N238" s="548"/>
      <c r="O238" s="778"/>
      <c r="P238" s="221" t="s">
        <v>254</v>
      </c>
      <c r="Q238" s="222" t="s">
        <v>254</v>
      </c>
      <c r="R238" s="297"/>
      <c r="AA238" s="304"/>
    </row>
    <row r="239" spans="1:27" s="9" customFormat="1" ht="45" customHeight="1" x14ac:dyDescent="0.25">
      <c r="A239" s="792"/>
      <c r="B239" s="787"/>
      <c r="C239" s="804"/>
      <c r="D239" s="185">
        <v>1140</v>
      </c>
      <c r="E239" s="45" t="s">
        <v>253</v>
      </c>
      <c r="F239" s="46" t="s">
        <v>255</v>
      </c>
      <c r="G239" s="348">
        <v>9345956.879999999</v>
      </c>
      <c r="H239" s="348">
        <v>3364900</v>
      </c>
      <c r="I239" s="497">
        <v>0</v>
      </c>
      <c r="J239" s="497">
        <v>0</v>
      </c>
      <c r="K239" s="497">
        <f t="shared" ref="K239:K242" si="58">I239+J239</f>
        <v>0</v>
      </c>
      <c r="L239" s="596" t="s">
        <v>834</v>
      </c>
      <c r="M239" s="591">
        <v>50</v>
      </c>
      <c r="N239" s="591">
        <v>50</v>
      </c>
      <c r="O239" s="731">
        <v>50</v>
      </c>
      <c r="P239" s="331">
        <v>15</v>
      </c>
      <c r="Q239" s="315" t="s">
        <v>116</v>
      </c>
      <c r="R239" s="297" t="s">
        <v>630</v>
      </c>
      <c r="AA239" s="304"/>
    </row>
    <row r="240" spans="1:27" s="9" customFormat="1" ht="38.25" customHeight="1" x14ac:dyDescent="0.25">
      <c r="A240" s="792"/>
      <c r="B240" s="787"/>
      <c r="C240" s="804"/>
      <c r="D240" s="461">
        <v>1140</v>
      </c>
      <c r="E240" s="223" t="s">
        <v>253</v>
      </c>
      <c r="F240" s="429" t="s">
        <v>255</v>
      </c>
      <c r="G240" s="193">
        <v>0</v>
      </c>
      <c r="H240" s="193">
        <v>12738500</v>
      </c>
      <c r="I240" s="1">
        <v>0</v>
      </c>
      <c r="J240" s="1">
        <v>802653</v>
      </c>
      <c r="K240" s="1">
        <v>802653</v>
      </c>
      <c r="L240" s="586" t="s">
        <v>835</v>
      </c>
      <c r="M240" s="587">
        <v>2</v>
      </c>
      <c r="N240" s="587">
        <v>0</v>
      </c>
      <c r="O240" s="726">
        <v>0</v>
      </c>
      <c r="P240" s="375">
        <v>16</v>
      </c>
      <c r="Q240" s="376">
        <v>1602</v>
      </c>
      <c r="R240" s="297" t="s">
        <v>622</v>
      </c>
      <c r="AA240" s="304"/>
    </row>
    <row r="241" spans="1:27" s="9" customFormat="1" ht="36" x14ac:dyDescent="0.25">
      <c r="A241" s="792"/>
      <c r="B241" s="787"/>
      <c r="C241" s="804"/>
      <c r="D241" s="864">
        <v>1140</v>
      </c>
      <c r="E241" s="866" t="s">
        <v>253</v>
      </c>
      <c r="F241" s="844" t="s">
        <v>255</v>
      </c>
      <c r="G241" s="846">
        <v>2915765.12</v>
      </c>
      <c r="H241" s="848">
        <v>16363926</v>
      </c>
      <c r="I241" s="850">
        <v>0</v>
      </c>
      <c r="J241" s="850">
        <v>0</v>
      </c>
      <c r="K241" s="854">
        <f t="shared" si="58"/>
        <v>0</v>
      </c>
      <c r="L241" s="692" t="s">
        <v>836</v>
      </c>
      <c r="M241" s="860">
        <v>0.05</v>
      </c>
      <c r="N241" s="862">
        <v>0.55000000000000004</v>
      </c>
      <c r="O241" s="858">
        <v>0.55000000000000004</v>
      </c>
      <c r="P241" s="856">
        <v>17</v>
      </c>
      <c r="Q241" s="852">
        <v>1701</v>
      </c>
      <c r="R241" s="842"/>
      <c r="AA241" s="304"/>
    </row>
    <row r="242" spans="1:27" s="9" customFormat="1" ht="36.75" thickBot="1" x14ac:dyDescent="0.3">
      <c r="A242" s="792"/>
      <c r="B242" s="787"/>
      <c r="C242" s="805"/>
      <c r="D242" s="865"/>
      <c r="E242" s="867"/>
      <c r="F242" s="845"/>
      <c r="G242" s="847"/>
      <c r="H242" s="849"/>
      <c r="I242" s="851"/>
      <c r="J242" s="851"/>
      <c r="K242" s="855">
        <f t="shared" si="58"/>
        <v>0</v>
      </c>
      <c r="L242" s="691" t="s">
        <v>837</v>
      </c>
      <c r="M242" s="861"/>
      <c r="N242" s="863"/>
      <c r="O242" s="859"/>
      <c r="P242" s="857"/>
      <c r="Q242" s="853"/>
      <c r="R242" s="843"/>
      <c r="AA242" s="304"/>
    </row>
    <row r="243" spans="1:27" s="9" customFormat="1" ht="26.25" thickTop="1" x14ac:dyDescent="0.25">
      <c r="A243" s="792"/>
      <c r="B243" s="787"/>
      <c r="C243" s="815" t="s">
        <v>101</v>
      </c>
      <c r="D243" s="461">
        <v>1080</v>
      </c>
      <c r="E243" s="140">
        <v>1080</v>
      </c>
      <c r="F243" s="141" t="s">
        <v>247</v>
      </c>
      <c r="G243" s="349">
        <f>SUM(G244:G244)</f>
        <v>254840.11</v>
      </c>
      <c r="H243" s="349">
        <f>SUM(H244:H244)</f>
        <v>265000</v>
      </c>
      <c r="I243" s="349">
        <f>SUM(I244:I244)</f>
        <v>265000</v>
      </c>
      <c r="J243" s="349">
        <f>SUM(J244:J244)</f>
        <v>0</v>
      </c>
      <c r="K243" s="349">
        <f>SUM(K244:K244)</f>
        <v>265000</v>
      </c>
      <c r="L243" s="114"/>
      <c r="M243" s="547"/>
      <c r="N243" s="547"/>
      <c r="O243" s="736"/>
      <c r="P243" s="151">
        <v>17</v>
      </c>
      <c r="Q243" s="152">
        <v>1701</v>
      </c>
      <c r="R243" s="297"/>
      <c r="AA243" s="304"/>
    </row>
    <row r="244" spans="1:27" s="9" customFormat="1" ht="38.25" x14ac:dyDescent="0.25">
      <c r="A244" s="792"/>
      <c r="B244" s="787"/>
      <c r="C244" s="816"/>
      <c r="D244" s="461">
        <v>1080</v>
      </c>
      <c r="E244" s="128" t="s">
        <v>248</v>
      </c>
      <c r="F244" s="112" t="s">
        <v>249</v>
      </c>
      <c r="G244" s="385">
        <v>254840.11</v>
      </c>
      <c r="H244" s="385">
        <v>265000</v>
      </c>
      <c r="I244" s="497">
        <v>265000</v>
      </c>
      <c r="J244" s="497">
        <v>0</v>
      </c>
      <c r="K244" s="497">
        <f>I244+J244</f>
        <v>265000</v>
      </c>
      <c r="L244" s="596" t="s">
        <v>838</v>
      </c>
      <c r="M244" s="606">
        <v>1</v>
      </c>
      <c r="N244" s="606">
        <v>1</v>
      </c>
      <c r="O244" s="747">
        <v>1</v>
      </c>
      <c r="P244" s="116">
        <v>17</v>
      </c>
      <c r="Q244" s="117">
        <v>1701</v>
      </c>
      <c r="R244" s="297"/>
      <c r="AA244" s="304"/>
    </row>
    <row r="245" spans="1:27" s="9" customFormat="1" x14ac:dyDescent="0.25">
      <c r="A245" s="792"/>
      <c r="B245" s="787"/>
      <c r="C245" s="817"/>
      <c r="D245" s="192"/>
      <c r="E245" s="142"/>
      <c r="F245" s="143"/>
      <c r="G245" s="144"/>
      <c r="H245" s="144"/>
      <c r="I245" s="144"/>
      <c r="J245" s="144"/>
      <c r="K245" s="144"/>
      <c r="L245" s="150"/>
      <c r="M245" s="645"/>
      <c r="N245" s="645"/>
      <c r="O245" s="779"/>
      <c r="P245" s="145"/>
      <c r="Q245" s="146"/>
      <c r="R245" s="297"/>
      <c r="AA245" s="304"/>
    </row>
    <row r="246" spans="1:27" s="9" customFormat="1" ht="15.75" thickBot="1" x14ac:dyDescent="0.3">
      <c r="A246" s="793"/>
      <c r="B246" s="788"/>
      <c r="C246" s="818"/>
      <c r="D246" s="186"/>
      <c r="E246" s="27"/>
      <c r="F246" s="6"/>
      <c r="G246" s="2"/>
      <c r="H246" s="2"/>
      <c r="I246" s="2"/>
      <c r="J246" s="2"/>
      <c r="K246" s="2"/>
      <c r="L246" s="6"/>
      <c r="M246" s="592"/>
      <c r="N246" s="592"/>
      <c r="O246" s="732"/>
      <c r="P246" s="28"/>
      <c r="Q246" s="29"/>
      <c r="R246" s="397"/>
      <c r="AA246" s="304"/>
    </row>
    <row r="247" spans="1:27" s="90" customFormat="1" x14ac:dyDescent="0.25">
      <c r="A247" s="89"/>
      <c r="B247" s="89"/>
      <c r="C247" s="89"/>
      <c r="D247" s="91"/>
      <c r="E247" s="92"/>
      <c r="F247" s="93"/>
      <c r="G247" s="359"/>
      <c r="H247" s="359"/>
      <c r="I247" s="359"/>
      <c r="J247" s="359"/>
      <c r="K247" s="405"/>
      <c r="L247" s="94"/>
      <c r="M247" s="95"/>
      <c r="N247" s="706"/>
      <c r="O247" s="95"/>
      <c r="P247" s="377"/>
      <c r="Q247" s="378"/>
      <c r="R247" s="96"/>
      <c r="S247" s="9"/>
      <c r="T247" s="9"/>
      <c r="U247" s="9"/>
      <c r="V247" s="9"/>
      <c r="AA247" s="305"/>
    </row>
    <row r="248" spans="1:27" s="90" customFormat="1" ht="9" customHeight="1" x14ac:dyDescent="0.25">
      <c r="A248" s="89"/>
      <c r="B248" s="89"/>
      <c r="C248" s="89"/>
      <c r="D248" s="91"/>
      <c r="E248" s="92"/>
      <c r="F248" s="93"/>
      <c r="G248" s="359"/>
      <c r="H248" s="359"/>
      <c r="I248" s="359"/>
      <c r="J248" s="359"/>
      <c r="K248" s="405"/>
      <c r="L248" s="94"/>
      <c r="M248" s="95"/>
      <c r="N248" s="706"/>
      <c r="O248" s="95"/>
      <c r="P248" s="377"/>
      <c r="Q248" s="378"/>
      <c r="R248" s="96"/>
      <c r="S248" s="9"/>
      <c r="T248" s="9"/>
      <c r="U248" s="9"/>
      <c r="V248" s="9"/>
      <c r="AA248" s="305"/>
    </row>
    <row r="249" spans="1:27" hidden="1" x14ac:dyDescent="0.25">
      <c r="C249" s="10" t="s">
        <v>670</v>
      </c>
    </row>
    <row r="250" spans="1:27" hidden="1" x14ac:dyDescent="0.25">
      <c r="C250" s="10"/>
      <c r="E250" s="407">
        <v>1000</v>
      </c>
      <c r="F250" s="408" t="s">
        <v>625</v>
      </c>
      <c r="G250" s="435"/>
      <c r="H250" s="435"/>
      <c r="I250" s="406">
        <v>1180000</v>
      </c>
      <c r="J250" s="406">
        <f>K250-I250</f>
        <v>0</v>
      </c>
      <c r="K250" s="406">
        <v>1180000</v>
      </c>
      <c r="M250" s="504"/>
      <c r="O250" s="505"/>
    </row>
    <row r="251" spans="1:27" hidden="1" x14ac:dyDescent="0.25">
      <c r="C251" s="10"/>
      <c r="E251" s="407">
        <v>1010</v>
      </c>
      <c r="F251" s="408" t="s">
        <v>626</v>
      </c>
      <c r="G251" s="435">
        <v>2037060.4</v>
      </c>
      <c r="H251" s="435">
        <v>1987000</v>
      </c>
      <c r="I251" s="406">
        <v>4100000</v>
      </c>
      <c r="J251" s="406">
        <f t="shared" ref="J251:J314" si="59">K251-I251</f>
        <v>45500</v>
      </c>
      <c r="K251" s="406">
        <v>4145500</v>
      </c>
      <c r="O251" s="505"/>
    </row>
    <row r="252" spans="1:27" hidden="1" x14ac:dyDescent="0.25">
      <c r="C252" s="10"/>
      <c r="E252" s="407"/>
      <c r="F252" s="408"/>
      <c r="G252" s="435"/>
      <c r="H252" s="435"/>
      <c r="I252" s="406"/>
      <c r="J252" s="406">
        <f t="shared" si="59"/>
        <v>0</v>
      </c>
      <c r="K252" s="406">
        <v>0</v>
      </c>
      <c r="O252" s="505"/>
    </row>
    <row r="253" spans="1:27" hidden="1" x14ac:dyDescent="0.25">
      <c r="C253" s="10"/>
      <c r="E253" s="407" t="s">
        <v>603</v>
      </c>
      <c r="F253" s="408" t="s">
        <v>627</v>
      </c>
      <c r="G253" s="435">
        <v>1381361.32</v>
      </c>
      <c r="H253" s="435">
        <v>1292678</v>
      </c>
      <c r="I253" s="406">
        <v>1292678</v>
      </c>
      <c r="J253" s="406">
        <f t="shared" si="59"/>
        <v>-194576</v>
      </c>
      <c r="K253" s="406">
        <v>1098102</v>
      </c>
    </row>
    <row r="254" spans="1:27" hidden="1" x14ac:dyDescent="0.25">
      <c r="C254" s="10"/>
      <c r="E254" s="407" t="s">
        <v>605</v>
      </c>
      <c r="F254" s="408" t="s">
        <v>604</v>
      </c>
      <c r="G254" s="435">
        <v>120576.22</v>
      </c>
      <c r="H254" s="435">
        <v>1000000</v>
      </c>
      <c r="I254" s="406">
        <v>1000000</v>
      </c>
      <c r="J254" s="406">
        <f t="shared" si="59"/>
        <v>0</v>
      </c>
      <c r="K254" s="406">
        <v>1000000</v>
      </c>
    </row>
    <row r="255" spans="1:27" hidden="1" x14ac:dyDescent="0.25">
      <c r="C255" s="10"/>
      <c r="E255" s="407" t="s">
        <v>611</v>
      </c>
      <c r="F255" s="408" t="s">
        <v>606</v>
      </c>
      <c r="G255" s="435">
        <v>30000</v>
      </c>
      <c r="H255" s="435">
        <v>30000</v>
      </c>
      <c r="I255" s="406">
        <v>30000</v>
      </c>
      <c r="J255" s="406">
        <f t="shared" si="59"/>
        <v>0</v>
      </c>
      <c r="K255" s="406">
        <v>30000</v>
      </c>
    </row>
    <row r="256" spans="1:27" hidden="1" x14ac:dyDescent="0.25">
      <c r="C256" s="10"/>
      <c r="E256" s="407" t="s">
        <v>612</v>
      </c>
      <c r="F256" s="408" t="s">
        <v>607</v>
      </c>
      <c r="G256" s="435">
        <v>15000</v>
      </c>
      <c r="H256" s="435">
        <v>15000</v>
      </c>
      <c r="I256" s="409">
        <v>15000</v>
      </c>
      <c r="J256" s="406">
        <f t="shared" si="59"/>
        <v>0</v>
      </c>
      <c r="K256" s="406">
        <v>15000</v>
      </c>
    </row>
    <row r="257" spans="3:26" hidden="1" x14ac:dyDescent="0.25">
      <c r="C257" s="10"/>
      <c r="E257" s="407" t="s">
        <v>613</v>
      </c>
      <c r="F257" s="408" t="s">
        <v>608</v>
      </c>
      <c r="G257" s="435">
        <v>0</v>
      </c>
      <c r="H257" s="435">
        <v>500</v>
      </c>
      <c r="I257" s="409">
        <v>500</v>
      </c>
      <c r="J257" s="406">
        <f t="shared" si="59"/>
        <v>0</v>
      </c>
      <c r="K257" s="406">
        <v>500</v>
      </c>
    </row>
    <row r="258" spans="3:26" hidden="1" x14ac:dyDescent="0.25">
      <c r="C258" s="10"/>
      <c r="E258" s="407" t="s">
        <v>614</v>
      </c>
      <c r="F258" s="408" t="s">
        <v>609</v>
      </c>
      <c r="G258" s="435">
        <v>175754.6</v>
      </c>
      <c r="H258" s="435">
        <v>200000</v>
      </c>
      <c r="I258" s="409">
        <v>200000</v>
      </c>
      <c r="J258" s="406">
        <f t="shared" si="59"/>
        <v>-23000</v>
      </c>
      <c r="K258" s="406">
        <v>177000</v>
      </c>
    </row>
    <row r="259" spans="3:26" s="410" customFormat="1" hidden="1" x14ac:dyDescent="0.25">
      <c r="D259" s="411"/>
      <c r="E259" s="407" t="s">
        <v>615</v>
      </c>
      <c r="F259" s="408" t="s">
        <v>610</v>
      </c>
      <c r="G259" s="435"/>
      <c r="H259" s="435"/>
      <c r="I259" s="409"/>
      <c r="J259" s="406">
        <f t="shared" si="59"/>
        <v>0</v>
      </c>
      <c r="K259" s="406">
        <v>0</v>
      </c>
      <c r="L259" s="412"/>
      <c r="M259" s="413"/>
      <c r="N259" s="707"/>
      <c r="O259" s="413"/>
      <c r="P259" s="414"/>
      <c r="Q259" s="415"/>
      <c r="R259" s="416"/>
      <c r="S259" s="417"/>
      <c r="T259" s="417"/>
      <c r="U259" s="417"/>
      <c r="V259" s="417"/>
      <c r="W259" s="417"/>
      <c r="X259" s="417"/>
      <c r="Y259" s="417"/>
      <c r="Z259" s="417"/>
    </row>
    <row r="260" spans="3:26" s="410" customFormat="1" hidden="1" x14ac:dyDescent="0.25">
      <c r="D260" s="411"/>
      <c r="E260" s="407" t="s">
        <v>671</v>
      </c>
      <c r="F260" s="408" t="s">
        <v>672</v>
      </c>
      <c r="G260" s="435"/>
      <c r="H260" s="435"/>
      <c r="I260" s="409"/>
      <c r="J260" s="406">
        <f t="shared" si="59"/>
        <v>0</v>
      </c>
      <c r="K260" s="406">
        <v>0</v>
      </c>
      <c r="L260" s="412"/>
      <c r="M260" s="413"/>
      <c r="N260" s="707"/>
      <c r="O260" s="413"/>
      <c r="P260" s="414"/>
      <c r="Q260" s="415"/>
      <c r="R260" s="416"/>
      <c r="S260" s="417"/>
      <c r="T260" s="417"/>
      <c r="U260" s="417"/>
      <c r="V260" s="417"/>
      <c r="W260" s="417"/>
      <c r="X260" s="417"/>
      <c r="Y260" s="417"/>
      <c r="Z260" s="417"/>
    </row>
    <row r="261" spans="3:26" s="410" customFormat="1" hidden="1" x14ac:dyDescent="0.25">
      <c r="D261" s="411"/>
      <c r="E261" s="407" t="s">
        <v>697</v>
      </c>
      <c r="F261" s="408" t="s">
        <v>698</v>
      </c>
      <c r="G261" s="435">
        <v>0</v>
      </c>
      <c r="H261" s="435">
        <v>200000</v>
      </c>
      <c r="I261" s="409">
        <v>190000</v>
      </c>
      <c r="J261" s="406">
        <f t="shared" si="59"/>
        <v>-10000</v>
      </c>
      <c r="K261" s="406">
        <v>180000</v>
      </c>
      <c r="L261" s="412"/>
      <c r="M261" s="413"/>
      <c r="N261" s="707"/>
      <c r="O261" s="413"/>
      <c r="P261" s="414"/>
      <c r="Q261" s="415"/>
      <c r="R261" s="416"/>
      <c r="S261" s="417"/>
      <c r="T261" s="417"/>
      <c r="U261" s="417"/>
      <c r="V261" s="417"/>
      <c r="W261" s="417"/>
      <c r="X261" s="417"/>
      <c r="Y261" s="417"/>
      <c r="Z261" s="417"/>
    </row>
    <row r="262" spans="3:26" s="410" customFormat="1" hidden="1" x14ac:dyDescent="0.25">
      <c r="D262" s="411"/>
      <c r="E262" s="407" t="s">
        <v>699</v>
      </c>
      <c r="F262" s="408" t="s">
        <v>700</v>
      </c>
      <c r="G262" s="435">
        <v>0</v>
      </c>
      <c r="H262" s="435">
        <v>200000</v>
      </c>
      <c r="I262" s="409">
        <v>190000</v>
      </c>
      <c r="J262" s="406">
        <f t="shared" si="59"/>
        <v>0</v>
      </c>
      <c r="K262" s="406">
        <v>190000</v>
      </c>
      <c r="L262" s="412"/>
      <c r="M262" s="413"/>
      <c r="N262" s="707"/>
      <c r="O262" s="413"/>
      <c r="P262" s="414"/>
      <c r="Q262" s="415"/>
      <c r="R262" s="416"/>
      <c r="S262" s="417"/>
      <c r="T262" s="417"/>
      <c r="U262" s="417"/>
      <c r="V262" s="417"/>
      <c r="W262" s="417"/>
      <c r="X262" s="417"/>
      <c r="Y262" s="417"/>
      <c r="Z262" s="417"/>
    </row>
    <row r="263" spans="3:26" s="410" customFormat="1" hidden="1" x14ac:dyDescent="0.25">
      <c r="D263" s="411"/>
      <c r="E263" s="407" t="s">
        <v>841</v>
      </c>
      <c r="F263" s="408" t="s">
        <v>842</v>
      </c>
      <c r="G263" s="435">
        <v>0</v>
      </c>
      <c r="H263" s="435">
        <v>0</v>
      </c>
      <c r="I263" s="409">
        <v>2605000</v>
      </c>
      <c r="J263" s="406">
        <f t="shared" si="59"/>
        <v>0</v>
      </c>
      <c r="K263" s="406">
        <v>2605000</v>
      </c>
      <c r="L263" s="412"/>
      <c r="M263" s="413"/>
      <c r="N263" s="707"/>
      <c r="O263" s="413"/>
      <c r="P263" s="414"/>
      <c r="Q263" s="415"/>
      <c r="R263" s="416"/>
      <c r="S263" s="417"/>
      <c r="T263" s="417"/>
      <c r="U263" s="417"/>
      <c r="V263" s="417"/>
      <c r="W263" s="417"/>
      <c r="X263" s="417"/>
      <c r="Y263" s="417"/>
      <c r="Z263" s="417"/>
    </row>
    <row r="264" spans="3:26" s="410" customFormat="1" hidden="1" x14ac:dyDescent="0.25">
      <c r="D264" s="411"/>
      <c r="E264" s="407" t="s">
        <v>701</v>
      </c>
      <c r="F264" s="408"/>
      <c r="G264" s="435">
        <v>0</v>
      </c>
      <c r="H264" s="435">
        <v>380000</v>
      </c>
      <c r="I264" s="409">
        <v>200000</v>
      </c>
      <c r="J264" s="406">
        <f t="shared" si="59"/>
        <v>-15000</v>
      </c>
      <c r="K264" s="406">
        <v>185000</v>
      </c>
      <c r="L264" s="412"/>
      <c r="M264" s="413"/>
      <c r="N264" s="707"/>
      <c r="O264" s="413"/>
      <c r="P264" s="414"/>
      <c r="Q264" s="415"/>
      <c r="R264" s="416"/>
      <c r="S264" s="417"/>
      <c r="T264" s="417"/>
      <c r="U264" s="417"/>
      <c r="V264" s="417"/>
      <c r="W264" s="417"/>
      <c r="X264" s="417"/>
      <c r="Y264" s="417"/>
      <c r="Z264" s="417"/>
    </row>
    <row r="265" spans="3:26" hidden="1" x14ac:dyDescent="0.25">
      <c r="C265" s="10"/>
      <c r="E265" s="407" t="s">
        <v>599</v>
      </c>
      <c r="F265" s="408" t="s">
        <v>600</v>
      </c>
      <c r="G265" s="435">
        <v>947799.92</v>
      </c>
      <c r="H265" s="435">
        <v>1090000</v>
      </c>
      <c r="I265" s="409">
        <v>1095000</v>
      </c>
      <c r="J265" s="406">
        <f t="shared" si="59"/>
        <v>0</v>
      </c>
      <c r="K265" s="406">
        <v>1095000</v>
      </c>
    </row>
    <row r="266" spans="3:26" hidden="1" x14ac:dyDescent="0.25">
      <c r="C266" s="10"/>
      <c r="E266" s="407" t="s">
        <v>601</v>
      </c>
      <c r="F266" s="408" t="s">
        <v>628</v>
      </c>
      <c r="G266" s="435">
        <v>4200392.8</v>
      </c>
      <c r="H266" s="435">
        <v>6967560</v>
      </c>
      <c r="I266" s="409">
        <v>7323910</v>
      </c>
      <c r="J266" s="406">
        <f t="shared" si="59"/>
        <v>47000</v>
      </c>
      <c r="K266" s="406">
        <v>7370910</v>
      </c>
    </row>
    <row r="267" spans="3:26" hidden="1" x14ac:dyDescent="0.25">
      <c r="C267" s="10"/>
      <c r="E267" s="407" t="s">
        <v>616</v>
      </c>
      <c r="F267" s="408" t="s">
        <v>617</v>
      </c>
      <c r="G267" s="435">
        <v>0</v>
      </c>
      <c r="H267" s="435">
        <v>5000</v>
      </c>
      <c r="I267" s="409">
        <v>5000</v>
      </c>
      <c r="J267" s="406">
        <f t="shared" si="59"/>
        <v>0</v>
      </c>
      <c r="K267" s="406">
        <v>5000</v>
      </c>
    </row>
    <row r="268" spans="3:26" hidden="1" x14ac:dyDescent="0.25">
      <c r="C268" s="10"/>
      <c r="E268" s="407" t="s">
        <v>618</v>
      </c>
      <c r="F268" s="408" t="s">
        <v>619</v>
      </c>
      <c r="G268" s="435">
        <v>59792.34</v>
      </c>
      <c r="H268" s="435">
        <v>145000</v>
      </c>
      <c r="I268" s="409">
        <v>145000</v>
      </c>
      <c r="J268" s="406">
        <f t="shared" si="59"/>
        <v>0</v>
      </c>
      <c r="K268" s="406">
        <v>145000</v>
      </c>
    </row>
    <row r="269" spans="3:26" s="98" customFormat="1" hidden="1" x14ac:dyDescent="0.25">
      <c r="D269" s="420"/>
      <c r="E269" s="407" t="s">
        <v>843</v>
      </c>
      <c r="F269" s="408" t="s">
        <v>638</v>
      </c>
      <c r="G269" s="435">
        <v>1269533.28</v>
      </c>
      <c r="H269" s="435">
        <v>1320000</v>
      </c>
      <c r="I269" s="409">
        <v>1320000</v>
      </c>
      <c r="J269" s="406">
        <f t="shared" si="59"/>
        <v>0</v>
      </c>
      <c r="K269" s="406">
        <v>1320000</v>
      </c>
      <c r="L269" s="421"/>
      <c r="M269" s="422"/>
      <c r="N269" s="707"/>
      <c r="O269" s="422"/>
      <c r="P269" s="423"/>
      <c r="Q269" s="424"/>
      <c r="R269" s="425"/>
      <c r="S269" s="97"/>
      <c r="T269" s="97"/>
      <c r="U269" s="97"/>
      <c r="V269" s="97"/>
      <c r="W269" s="97"/>
      <c r="X269" s="97"/>
      <c r="Y269" s="97"/>
      <c r="Z269" s="97"/>
    </row>
    <row r="270" spans="3:26" s="479" customFormat="1" hidden="1" x14ac:dyDescent="0.25">
      <c r="D270" s="480"/>
      <c r="E270" s="462" t="s">
        <v>702</v>
      </c>
      <c r="F270" s="463" t="s">
        <v>703</v>
      </c>
      <c r="G270" s="435"/>
      <c r="H270" s="435"/>
      <c r="I270" s="409"/>
      <c r="J270" s="406">
        <f t="shared" si="59"/>
        <v>0</v>
      </c>
      <c r="K270" s="406">
        <v>0</v>
      </c>
      <c r="L270" s="481"/>
      <c r="M270" s="482"/>
      <c r="N270" s="707"/>
      <c r="O270" s="482"/>
      <c r="P270" s="483"/>
      <c r="Q270" s="484"/>
      <c r="R270" s="485"/>
      <c r="S270" s="427"/>
      <c r="T270" s="427"/>
      <c r="U270" s="427"/>
      <c r="V270" s="427"/>
      <c r="W270" s="427"/>
      <c r="X270" s="427"/>
      <c r="Y270" s="427"/>
      <c r="Z270" s="427"/>
    </row>
    <row r="271" spans="3:26" s="98" customFormat="1" ht="30" hidden="1" x14ac:dyDescent="0.25">
      <c r="D271" s="420"/>
      <c r="E271" s="407" t="s">
        <v>279</v>
      </c>
      <c r="F271" s="408" t="s">
        <v>281</v>
      </c>
      <c r="G271" s="435">
        <v>24225</v>
      </c>
      <c r="H271" s="435">
        <v>50000</v>
      </c>
      <c r="I271" s="409">
        <v>50000</v>
      </c>
      <c r="J271" s="406">
        <f t="shared" si="59"/>
        <v>18000</v>
      </c>
      <c r="K271" s="406">
        <v>68000</v>
      </c>
      <c r="L271" s="421"/>
      <c r="M271" s="422"/>
      <c r="N271" s="707"/>
      <c r="O271" s="422"/>
      <c r="P271" s="423"/>
      <c r="Q271" s="424"/>
      <c r="R271" s="425"/>
      <c r="S271" s="97"/>
      <c r="T271" s="97"/>
      <c r="U271" s="97"/>
      <c r="V271" s="97"/>
      <c r="W271" s="97"/>
      <c r="X271" s="97"/>
      <c r="Y271" s="97"/>
      <c r="Z271" s="97"/>
    </row>
    <row r="272" spans="3:26" s="515" customFormat="1" ht="30" hidden="1" x14ac:dyDescent="0.2">
      <c r="D272" s="516"/>
      <c r="E272" s="534" t="s">
        <v>639</v>
      </c>
      <c r="F272" s="421" t="s">
        <v>640</v>
      </c>
      <c r="G272" s="535">
        <v>698216.4</v>
      </c>
      <c r="H272" s="535">
        <v>1825306</v>
      </c>
      <c r="I272" s="527">
        <v>1825306</v>
      </c>
      <c r="J272" s="406">
        <f t="shared" si="59"/>
        <v>-260677</v>
      </c>
      <c r="K272" s="406">
        <v>1564629</v>
      </c>
      <c r="L272" s="421"/>
      <c r="M272" s="422"/>
      <c r="N272" s="707"/>
      <c r="O272" s="422"/>
      <c r="P272" s="521"/>
      <c r="Q272" s="522"/>
      <c r="R272" s="523"/>
      <c r="S272" s="524"/>
      <c r="T272" s="524"/>
      <c r="U272" s="524"/>
      <c r="V272" s="524"/>
      <c r="W272" s="524"/>
      <c r="X272" s="524"/>
      <c r="Y272" s="524"/>
      <c r="Z272" s="524"/>
    </row>
    <row r="273" spans="3:27" s="98" customFormat="1" hidden="1" x14ac:dyDescent="0.25">
      <c r="D273" s="420"/>
      <c r="E273" s="407" t="s">
        <v>599</v>
      </c>
      <c r="F273" s="408" t="s">
        <v>710</v>
      </c>
      <c r="G273" s="435">
        <v>16131802.310000001</v>
      </c>
      <c r="H273" s="435">
        <v>165500</v>
      </c>
      <c r="I273" s="409">
        <v>195500</v>
      </c>
      <c r="J273" s="406">
        <f t="shared" si="59"/>
        <v>5000</v>
      </c>
      <c r="K273" s="406">
        <v>200500</v>
      </c>
      <c r="L273" s="421"/>
      <c r="M273" s="422"/>
      <c r="N273" s="707"/>
      <c r="O273" s="422"/>
      <c r="P273" s="423"/>
      <c r="Q273" s="424"/>
      <c r="R273" s="425"/>
      <c r="S273" s="97"/>
      <c r="T273" s="97"/>
      <c r="U273" s="97"/>
      <c r="V273" s="97"/>
      <c r="W273" s="97"/>
      <c r="X273" s="97"/>
      <c r="Y273" s="97"/>
      <c r="Z273" s="97"/>
    </row>
    <row r="274" spans="3:27" hidden="1" x14ac:dyDescent="0.25">
      <c r="C274" s="10"/>
      <c r="E274" s="407" t="s">
        <v>715</v>
      </c>
      <c r="F274" s="408"/>
      <c r="G274" s="435">
        <v>1264967.45</v>
      </c>
      <c r="H274" s="435"/>
      <c r="I274" s="409"/>
      <c r="J274" s="406">
        <f t="shared" si="59"/>
        <v>0</v>
      </c>
      <c r="K274" s="406">
        <v>0</v>
      </c>
    </row>
    <row r="275" spans="3:27" hidden="1" x14ac:dyDescent="0.25">
      <c r="C275" s="10"/>
      <c r="E275" s="407" t="s">
        <v>726</v>
      </c>
      <c r="F275" s="408" t="s">
        <v>725</v>
      </c>
      <c r="G275" s="435"/>
      <c r="H275" s="435"/>
      <c r="I275" s="409"/>
      <c r="J275" s="406">
        <f t="shared" si="59"/>
        <v>0</v>
      </c>
      <c r="K275" s="406">
        <v>0</v>
      </c>
    </row>
    <row r="276" spans="3:27" hidden="1" x14ac:dyDescent="0.25">
      <c r="C276" s="10"/>
      <c r="E276" s="407" t="s">
        <v>583</v>
      </c>
      <c r="F276" s="408" t="s">
        <v>584</v>
      </c>
      <c r="G276" s="435">
        <v>79067.98</v>
      </c>
      <c r="H276" s="435">
        <v>50000</v>
      </c>
      <c r="I276" s="409">
        <v>50000</v>
      </c>
      <c r="J276" s="406">
        <f t="shared" si="59"/>
        <v>0</v>
      </c>
      <c r="K276" s="406">
        <v>50000</v>
      </c>
    </row>
    <row r="277" spans="3:27" hidden="1" x14ac:dyDescent="0.25">
      <c r="C277" s="10"/>
      <c r="E277" s="407" t="s">
        <v>585</v>
      </c>
      <c r="F277" s="408" t="s">
        <v>586</v>
      </c>
      <c r="G277" s="435">
        <v>74257.259999999995</v>
      </c>
      <c r="H277" s="409">
        <v>80000</v>
      </c>
      <c r="I277" s="409">
        <v>80000</v>
      </c>
      <c r="J277" s="406">
        <f t="shared" si="59"/>
        <v>0</v>
      </c>
      <c r="K277" s="406">
        <v>80000</v>
      </c>
    </row>
    <row r="278" spans="3:27" hidden="1" x14ac:dyDescent="0.25">
      <c r="C278" s="10"/>
      <c r="E278" s="407" t="s">
        <v>587</v>
      </c>
      <c r="F278" s="408" t="s">
        <v>588</v>
      </c>
      <c r="G278" s="435">
        <v>93350</v>
      </c>
      <c r="H278" s="409">
        <v>90000</v>
      </c>
      <c r="I278" s="409">
        <v>90000</v>
      </c>
      <c r="J278" s="406">
        <f t="shared" si="59"/>
        <v>10000</v>
      </c>
      <c r="K278" s="406">
        <v>100000</v>
      </c>
    </row>
    <row r="279" spans="3:27" ht="30" hidden="1" x14ac:dyDescent="0.25">
      <c r="C279" s="10"/>
      <c r="E279" s="407" t="s">
        <v>589</v>
      </c>
      <c r="F279" s="408" t="s">
        <v>869</v>
      </c>
      <c r="G279" s="435">
        <v>6168</v>
      </c>
      <c r="H279" s="409">
        <v>170500</v>
      </c>
      <c r="I279" s="409">
        <v>50000</v>
      </c>
      <c r="J279" s="406">
        <f t="shared" si="59"/>
        <v>0</v>
      </c>
      <c r="K279" s="406">
        <v>50000</v>
      </c>
    </row>
    <row r="280" spans="3:27" hidden="1" x14ac:dyDescent="0.25">
      <c r="C280" s="10"/>
      <c r="E280" s="407" t="s">
        <v>679</v>
      </c>
      <c r="F280" s="408" t="s">
        <v>844</v>
      </c>
      <c r="G280" s="435">
        <v>5100</v>
      </c>
      <c r="H280" s="409">
        <v>329198</v>
      </c>
      <c r="I280" s="409">
        <v>329198</v>
      </c>
      <c r="J280" s="406">
        <f t="shared" si="59"/>
        <v>0</v>
      </c>
      <c r="K280" s="406">
        <v>329198</v>
      </c>
    </row>
    <row r="281" spans="3:27" s="532" customFormat="1" ht="45" hidden="1" x14ac:dyDescent="0.2">
      <c r="D281" s="533"/>
      <c r="E281" s="534" t="s">
        <v>711</v>
      </c>
      <c r="F281" s="421" t="s">
        <v>854</v>
      </c>
      <c r="G281" s="535"/>
      <c r="H281" s="527">
        <v>85500</v>
      </c>
      <c r="I281" s="527">
        <v>615250</v>
      </c>
      <c r="J281" s="406">
        <f t="shared" si="59"/>
        <v>0</v>
      </c>
      <c r="K281" s="406">
        <v>615250</v>
      </c>
      <c r="L281" s="74"/>
      <c r="M281" s="57"/>
      <c r="N281" s="707"/>
      <c r="O281" s="57"/>
      <c r="P281" s="536"/>
      <c r="Q281" s="537"/>
      <c r="R281" s="538"/>
      <c r="S281" s="539"/>
      <c r="T281" s="539"/>
      <c r="U281" s="539"/>
      <c r="V281" s="539"/>
      <c r="W281" s="539"/>
      <c r="X281" s="539"/>
      <c r="Y281" s="539"/>
      <c r="Z281" s="539"/>
      <c r="AA281" s="540"/>
    </row>
    <row r="282" spans="3:27" s="410" customFormat="1" hidden="1" x14ac:dyDescent="0.25">
      <c r="D282" s="411"/>
      <c r="E282" s="407" t="s">
        <v>641</v>
      </c>
      <c r="F282" s="408" t="s">
        <v>642</v>
      </c>
      <c r="G282" s="435">
        <v>95740.55</v>
      </c>
      <c r="H282" s="409">
        <v>280000</v>
      </c>
      <c r="I282" s="409">
        <v>280000</v>
      </c>
      <c r="J282" s="406">
        <f t="shared" si="59"/>
        <v>50000</v>
      </c>
      <c r="K282" s="406">
        <v>330000</v>
      </c>
      <c r="L282" s="412"/>
      <c r="M282" s="413"/>
      <c r="N282" s="707"/>
      <c r="O282" s="413"/>
      <c r="P282" s="414"/>
      <c r="Q282" s="415"/>
      <c r="R282" s="416"/>
      <c r="S282" s="417"/>
      <c r="T282" s="417"/>
      <c r="U282" s="417"/>
      <c r="V282" s="417"/>
      <c r="W282" s="417"/>
      <c r="X282" s="417"/>
      <c r="Y282" s="417"/>
      <c r="Z282" s="417"/>
    </row>
    <row r="283" spans="3:27" s="410" customFormat="1" hidden="1" x14ac:dyDescent="0.25">
      <c r="D283" s="411"/>
      <c r="E283" s="407" t="s">
        <v>667</v>
      </c>
      <c r="F283" s="408" t="s">
        <v>668</v>
      </c>
      <c r="G283" s="435">
        <v>12624.28</v>
      </c>
      <c r="H283" s="409">
        <v>21530</v>
      </c>
      <c r="I283" s="409">
        <v>2100</v>
      </c>
      <c r="J283" s="406">
        <f t="shared" si="59"/>
        <v>0</v>
      </c>
      <c r="K283" s="406">
        <v>2100</v>
      </c>
      <c r="L283" s="541"/>
      <c r="M283" s="542"/>
      <c r="N283" s="707"/>
      <c r="O283" s="542"/>
      <c r="P283" s="543"/>
      <c r="Q283" s="415"/>
      <c r="R283" s="416"/>
      <c r="S283" s="417"/>
      <c r="T283" s="417"/>
      <c r="U283" s="417"/>
      <c r="V283" s="417"/>
      <c r="W283" s="417"/>
      <c r="X283" s="417"/>
      <c r="Y283" s="417"/>
      <c r="Z283" s="417"/>
    </row>
    <row r="284" spans="3:27" s="410" customFormat="1" hidden="1" x14ac:dyDescent="0.25">
      <c r="D284" s="411"/>
      <c r="E284" s="407" t="s">
        <v>673</v>
      </c>
      <c r="F284" s="408" t="s">
        <v>674</v>
      </c>
      <c r="G284" s="435">
        <v>100202.94</v>
      </c>
      <c r="H284" s="409">
        <v>230000</v>
      </c>
      <c r="I284" s="409">
        <v>264600</v>
      </c>
      <c r="J284" s="406">
        <f t="shared" si="59"/>
        <v>0</v>
      </c>
      <c r="K284" s="406">
        <v>264600</v>
      </c>
      <c r="L284" s="541"/>
      <c r="M284" s="542"/>
      <c r="N284" s="707"/>
      <c r="O284" s="542"/>
      <c r="P284" s="543"/>
      <c r="Q284" s="415"/>
      <c r="R284" s="416"/>
      <c r="S284" s="417"/>
      <c r="T284" s="417"/>
      <c r="U284" s="417"/>
      <c r="V284" s="417"/>
      <c r="W284" s="417"/>
      <c r="X284" s="417"/>
      <c r="Y284" s="417"/>
      <c r="Z284" s="417"/>
    </row>
    <row r="285" spans="3:27" hidden="1" x14ac:dyDescent="0.25">
      <c r="E285" s="407" t="s">
        <v>590</v>
      </c>
      <c r="F285" s="408"/>
      <c r="G285" s="435"/>
      <c r="H285" s="409"/>
      <c r="I285" s="409"/>
      <c r="J285" s="406">
        <f t="shared" si="59"/>
        <v>0</v>
      </c>
      <c r="K285" s="406">
        <v>0</v>
      </c>
      <c r="L285" s="541"/>
      <c r="M285" s="542"/>
      <c r="O285" s="542"/>
      <c r="P285" s="543"/>
    </row>
    <row r="286" spans="3:27" hidden="1" x14ac:dyDescent="0.25">
      <c r="E286" s="462" t="s">
        <v>265</v>
      </c>
      <c r="F286" s="463" t="s">
        <v>631</v>
      </c>
      <c r="G286" s="435"/>
      <c r="H286" s="409"/>
      <c r="I286" s="409"/>
      <c r="J286" s="406">
        <f t="shared" si="59"/>
        <v>0</v>
      </c>
      <c r="K286" s="406"/>
    </row>
    <row r="287" spans="3:27" s="98" customFormat="1" hidden="1" x14ac:dyDescent="0.25">
      <c r="D287" s="420"/>
      <c r="E287" s="407" t="s">
        <v>268</v>
      </c>
      <c r="F287" s="408" t="s">
        <v>696</v>
      </c>
      <c r="G287" s="435">
        <v>127541.07</v>
      </c>
      <c r="H287" s="409">
        <v>0</v>
      </c>
      <c r="I287" s="409">
        <v>0</v>
      </c>
      <c r="J287" s="406">
        <f t="shared" si="59"/>
        <v>0</v>
      </c>
      <c r="K287" s="406">
        <v>0</v>
      </c>
      <c r="L287" s="421"/>
      <c r="M287" s="422"/>
      <c r="N287" s="707"/>
      <c r="O287" s="422"/>
      <c r="P287" s="423"/>
      <c r="Q287" s="424"/>
      <c r="R287" s="425"/>
      <c r="S287" s="97"/>
      <c r="T287" s="97"/>
      <c r="U287" s="97"/>
      <c r="V287" s="97"/>
      <c r="W287" s="97"/>
      <c r="X287" s="97"/>
      <c r="Y287" s="97"/>
      <c r="Z287" s="97"/>
    </row>
    <row r="288" spans="3:27" hidden="1" x14ac:dyDescent="0.25">
      <c r="E288" s="407" t="s">
        <v>599</v>
      </c>
      <c r="F288" s="408" t="s">
        <v>592</v>
      </c>
      <c r="G288" s="435">
        <v>5861.06</v>
      </c>
      <c r="H288" s="409">
        <v>17000</v>
      </c>
      <c r="I288" s="409">
        <v>17000</v>
      </c>
      <c r="J288" s="406">
        <f t="shared" si="59"/>
        <v>0</v>
      </c>
      <c r="K288" s="406">
        <v>17000</v>
      </c>
    </row>
    <row r="289" spans="3:27" hidden="1" x14ac:dyDescent="0.25">
      <c r="E289" s="407" t="s">
        <v>599</v>
      </c>
      <c r="F289" s="408" t="s">
        <v>593</v>
      </c>
      <c r="G289" s="444">
        <v>23968.17</v>
      </c>
      <c r="H289" s="445">
        <v>24000</v>
      </c>
      <c r="I289" s="445">
        <v>40000</v>
      </c>
      <c r="J289" s="406">
        <f t="shared" si="59"/>
        <v>1000</v>
      </c>
      <c r="K289" s="406">
        <v>41000</v>
      </c>
    </row>
    <row r="290" spans="3:27" s="709" customFormat="1" hidden="1" x14ac:dyDescent="0.25">
      <c r="C290" s="710"/>
      <c r="D290" s="711"/>
      <c r="E290" s="712" t="s">
        <v>872</v>
      </c>
      <c r="F290" s="713" t="s">
        <v>871</v>
      </c>
      <c r="G290" s="714"/>
      <c r="H290" s="715"/>
      <c r="I290" s="715">
        <v>0</v>
      </c>
      <c r="J290" s="406">
        <f t="shared" si="59"/>
        <v>59900</v>
      </c>
      <c r="K290" s="716">
        <v>59900</v>
      </c>
      <c r="L290" s="717"/>
      <c r="M290" s="718"/>
      <c r="N290" s="719"/>
      <c r="O290" s="718"/>
      <c r="P290" s="720"/>
      <c r="Q290" s="721"/>
      <c r="R290" s="722"/>
      <c r="AA290" s="723"/>
    </row>
    <row r="291" spans="3:27" s="709" customFormat="1" ht="30" hidden="1" x14ac:dyDescent="0.25">
      <c r="C291" s="710"/>
      <c r="D291" s="711"/>
      <c r="E291" s="712" t="s">
        <v>873</v>
      </c>
      <c r="F291" s="713" t="s">
        <v>874</v>
      </c>
      <c r="G291" s="714"/>
      <c r="H291" s="715"/>
      <c r="I291" s="715">
        <v>0</v>
      </c>
      <c r="J291" s="406">
        <f t="shared" si="59"/>
        <v>150000</v>
      </c>
      <c r="K291" s="716">
        <v>150000</v>
      </c>
      <c r="L291" s="717"/>
      <c r="M291" s="718"/>
      <c r="N291" s="719"/>
      <c r="O291" s="718"/>
      <c r="P291" s="720"/>
      <c r="Q291" s="721"/>
      <c r="R291" s="722"/>
      <c r="AA291" s="723"/>
    </row>
    <row r="292" spans="3:27" hidden="1" x14ac:dyDescent="0.25">
      <c r="E292" s="407" t="s">
        <v>589</v>
      </c>
      <c r="F292" s="408" t="s">
        <v>594</v>
      </c>
      <c r="G292" s="444">
        <v>18662.5</v>
      </c>
      <c r="H292" s="445">
        <v>30000</v>
      </c>
      <c r="I292" s="445">
        <v>276689</v>
      </c>
      <c r="J292" s="406">
        <f t="shared" si="59"/>
        <v>-80779</v>
      </c>
      <c r="K292" s="406">
        <v>195910</v>
      </c>
    </row>
    <row r="293" spans="3:27" s="410" customFormat="1" hidden="1" x14ac:dyDescent="0.25">
      <c r="D293" s="411"/>
      <c r="E293" s="407" t="s">
        <v>643</v>
      </c>
      <c r="F293" s="408" t="s">
        <v>644</v>
      </c>
      <c r="G293" s="435">
        <v>720453.76</v>
      </c>
      <c r="H293" s="409">
        <v>0</v>
      </c>
      <c r="I293" s="409">
        <v>0</v>
      </c>
      <c r="J293" s="406">
        <f t="shared" si="59"/>
        <v>0</v>
      </c>
      <c r="K293" s="406">
        <v>0</v>
      </c>
      <c r="L293" s="412"/>
      <c r="M293" s="413"/>
      <c r="N293" s="707"/>
      <c r="O293" s="413"/>
      <c r="P293" s="414"/>
      <c r="Q293" s="415"/>
      <c r="R293" s="416"/>
      <c r="S293" s="417"/>
      <c r="T293" s="417"/>
      <c r="U293" s="417"/>
      <c r="V293" s="417"/>
      <c r="W293" s="417"/>
      <c r="X293" s="417"/>
      <c r="Y293" s="417"/>
      <c r="Z293" s="417"/>
    </row>
    <row r="294" spans="3:27" s="410" customFormat="1" hidden="1" x14ac:dyDescent="0.25">
      <c r="D294" s="411"/>
      <c r="E294" s="407" t="s">
        <v>645</v>
      </c>
      <c r="F294" s="408" t="s">
        <v>646</v>
      </c>
      <c r="G294" s="435">
        <v>429560</v>
      </c>
      <c r="H294" s="409">
        <v>512200</v>
      </c>
      <c r="I294" s="409">
        <v>479000</v>
      </c>
      <c r="J294" s="406">
        <f t="shared" si="59"/>
        <v>135000</v>
      </c>
      <c r="K294" s="406">
        <v>614000</v>
      </c>
      <c r="L294" s="412"/>
      <c r="M294" s="413"/>
      <c r="N294" s="707"/>
      <c r="O294" s="413"/>
      <c r="P294" s="414"/>
      <c r="Q294" s="415"/>
      <c r="R294" s="416"/>
      <c r="S294" s="417"/>
      <c r="T294" s="417"/>
      <c r="U294" s="417"/>
      <c r="V294" s="417"/>
      <c r="W294" s="417"/>
      <c r="X294" s="417"/>
      <c r="Y294" s="417"/>
      <c r="Z294" s="417"/>
    </row>
    <row r="295" spans="3:27" hidden="1" x14ac:dyDescent="0.25">
      <c r="E295" s="407" t="s">
        <v>595</v>
      </c>
      <c r="F295" s="408" t="s">
        <v>629</v>
      </c>
      <c r="G295" s="435">
        <v>7500</v>
      </c>
      <c r="H295" s="409">
        <v>4000</v>
      </c>
      <c r="I295" s="409">
        <v>4000</v>
      </c>
      <c r="J295" s="406">
        <f t="shared" si="59"/>
        <v>0</v>
      </c>
      <c r="K295" s="406">
        <v>4000</v>
      </c>
    </row>
    <row r="296" spans="3:27" hidden="1" x14ac:dyDescent="0.25">
      <c r="E296" s="407" t="s">
        <v>845</v>
      </c>
      <c r="F296" s="408" t="s">
        <v>846</v>
      </c>
      <c r="G296" s="435">
        <v>0</v>
      </c>
      <c r="H296" s="409">
        <v>0</v>
      </c>
      <c r="I296" s="409">
        <v>200000</v>
      </c>
      <c r="J296" s="406">
        <f t="shared" si="59"/>
        <v>270000</v>
      </c>
      <c r="K296" s="406">
        <v>470000</v>
      </c>
    </row>
    <row r="297" spans="3:27" hidden="1" x14ac:dyDescent="0.25">
      <c r="E297" s="442" t="s">
        <v>679</v>
      </c>
      <c r="F297" s="443" t="s">
        <v>680</v>
      </c>
      <c r="G297" s="444"/>
      <c r="H297" s="445"/>
      <c r="I297" s="445"/>
      <c r="J297" s="406">
        <f t="shared" si="59"/>
        <v>0</v>
      </c>
      <c r="K297" s="406">
        <v>0</v>
      </c>
    </row>
    <row r="298" spans="3:27" hidden="1" x14ac:dyDescent="0.25">
      <c r="E298" s="442" t="s">
        <v>711</v>
      </c>
      <c r="F298" s="443" t="s">
        <v>712</v>
      </c>
      <c r="G298" s="444"/>
      <c r="H298" s="445"/>
      <c r="I298" s="445"/>
      <c r="J298" s="406">
        <f t="shared" si="59"/>
        <v>0</v>
      </c>
      <c r="K298" s="406">
        <v>0</v>
      </c>
    </row>
    <row r="299" spans="3:27" s="410" customFormat="1" hidden="1" x14ac:dyDescent="0.25">
      <c r="D299" s="411"/>
      <c r="E299" s="407" t="s">
        <v>648</v>
      </c>
      <c r="F299" s="408" t="s">
        <v>649</v>
      </c>
      <c r="G299" s="435">
        <v>2310000</v>
      </c>
      <c r="H299" s="409">
        <v>2732000</v>
      </c>
      <c r="I299" s="409">
        <v>2880500</v>
      </c>
      <c r="J299" s="406">
        <f t="shared" si="59"/>
        <v>0</v>
      </c>
      <c r="K299" s="406">
        <v>2880500</v>
      </c>
      <c r="L299" s="412"/>
      <c r="M299" s="413"/>
      <c r="N299" s="707"/>
      <c r="O299" s="413"/>
      <c r="P299" s="414"/>
      <c r="Q299" s="415"/>
      <c r="R299" s="416"/>
      <c r="S299" s="417"/>
      <c r="T299" s="417"/>
      <c r="U299" s="417"/>
      <c r="V299" s="417"/>
      <c r="W299" s="417"/>
      <c r="X299" s="417"/>
      <c r="Y299" s="417"/>
      <c r="Z299" s="417"/>
    </row>
    <row r="300" spans="3:27" s="410" customFormat="1" hidden="1" x14ac:dyDescent="0.25">
      <c r="D300" s="411"/>
      <c r="E300" s="407" t="s">
        <v>650</v>
      </c>
      <c r="F300" s="408" t="s">
        <v>651</v>
      </c>
      <c r="G300" s="435">
        <v>250000</v>
      </c>
      <c r="H300" s="409">
        <v>250000</v>
      </c>
      <c r="I300" s="409">
        <v>250000</v>
      </c>
      <c r="J300" s="406">
        <f t="shared" si="59"/>
        <v>0</v>
      </c>
      <c r="K300" s="406">
        <v>250000</v>
      </c>
      <c r="L300" s="412"/>
      <c r="M300" s="413"/>
      <c r="N300" s="707"/>
      <c r="O300" s="413"/>
      <c r="P300" s="414"/>
      <c r="Q300" s="415"/>
      <c r="R300" s="416"/>
      <c r="S300" s="417"/>
      <c r="T300" s="417"/>
      <c r="U300" s="417"/>
      <c r="V300" s="417"/>
      <c r="W300" s="417"/>
      <c r="X300" s="417"/>
      <c r="Y300" s="417"/>
      <c r="Z300" s="417"/>
    </row>
    <row r="301" spans="3:27" s="410" customFormat="1" hidden="1" x14ac:dyDescent="0.25">
      <c r="D301" s="411"/>
      <c r="E301" s="407" t="s">
        <v>652</v>
      </c>
      <c r="F301" s="408" t="s">
        <v>653</v>
      </c>
      <c r="G301" s="435">
        <v>45000</v>
      </c>
      <c r="H301" s="409">
        <v>500</v>
      </c>
      <c r="I301" s="409">
        <v>45000</v>
      </c>
      <c r="J301" s="406">
        <f t="shared" si="59"/>
        <v>-45000</v>
      </c>
      <c r="K301" s="406">
        <v>0</v>
      </c>
      <c r="L301" s="412"/>
      <c r="M301" s="413"/>
      <c r="N301" s="707"/>
      <c r="O301" s="413"/>
      <c r="P301" s="414"/>
      <c r="Q301" s="415"/>
      <c r="R301" s="416"/>
      <c r="S301" s="417"/>
      <c r="T301" s="417"/>
      <c r="U301" s="417"/>
      <c r="V301" s="417"/>
      <c r="W301" s="417"/>
      <c r="X301" s="417"/>
      <c r="Y301" s="417"/>
      <c r="Z301" s="417"/>
    </row>
    <row r="302" spans="3:27" hidden="1" x14ac:dyDescent="0.25">
      <c r="E302" s="407" t="s">
        <v>591</v>
      </c>
      <c r="F302" s="408" t="s">
        <v>596</v>
      </c>
      <c r="G302" s="435">
        <v>14842.56</v>
      </c>
      <c r="H302" s="409">
        <v>73500</v>
      </c>
      <c r="I302" s="409">
        <v>76389</v>
      </c>
      <c r="J302" s="406">
        <f t="shared" si="59"/>
        <v>0</v>
      </c>
      <c r="K302" s="406">
        <v>76389</v>
      </c>
    </row>
    <row r="303" spans="3:27" s="709" customFormat="1" ht="45" hidden="1" x14ac:dyDescent="0.25">
      <c r="C303" s="710"/>
      <c r="D303" s="711"/>
      <c r="E303" s="712" t="s">
        <v>875</v>
      </c>
      <c r="F303" s="713" t="s">
        <v>876</v>
      </c>
      <c r="G303" s="714"/>
      <c r="H303" s="715"/>
      <c r="I303" s="715">
        <v>0</v>
      </c>
      <c r="J303" s="406">
        <f t="shared" si="59"/>
        <v>225000</v>
      </c>
      <c r="K303" s="716">
        <v>225000</v>
      </c>
      <c r="L303" s="717"/>
      <c r="M303" s="718"/>
      <c r="N303" s="719"/>
      <c r="O303" s="718"/>
      <c r="P303" s="720"/>
      <c r="Q303" s="721"/>
      <c r="R303" s="722"/>
      <c r="AA303" s="723"/>
    </row>
    <row r="304" spans="3:27" s="410" customFormat="1" hidden="1" x14ac:dyDescent="0.25">
      <c r="D304" s="411"/>
      <c r="E304" s="407" t="s">
        <v>654</v>
      </c>
      <c r="F304" s="408" t="s">
        <v>655</v>
      </c>
      <c r="G304" s="435">
        <v>16600</v>
      </c>
      <c r="H304" s="409">
        <v>0</v>
      </c>
      <c r="I304" s="409">
        <v>0</v>
      </c>
      <c r="J304" s="406">
        <f t="shared" si="59"/>
        <v>0</v>
      </c>
      <c r="K304" s="406">
        <v>0</v>
      </c>
      <c r="L304" s="412"/>
      <c r="M304" s="413"/>
      <c r="N304" s="707"/>
      <c r="O304" s="413"/>
      <c r="P304" s="414"/>
      <c r="Q304" s="415"/>
      <c r="R304" s="416"/>
      <c r="S304" s="417"/>
      <c r="T304" s="417"/>
      <c r="U304" s="417"/>
      <c r="V304" s="417"/>
      <c r="W304" s="417"/>
      <c r="X304" s="417"/>
      <c r="Y304" s="417"/>
      <c r="Z304" s="417"/>
    </row>
    <row r="305" spans="3:27" s="410" customFormat="1" ht="30" hidden="1" x14ac:dyDescent="0.25">
      <c r="D305" s="411"/>
      <c r="E305" s="442" t="s">
        <v>684</v>
      </c>
      <c r="F305" s="443" t="s">
        <v>685</v>
      </c>
      <c r="G305" s="444">
        <v>0</v>
      </c>
      <c r="H305" s="445">
        <v>67900</v>
      </c>
      <c r="I305" s="445">
        <v>200000</v>
      </c>
      <c r="J305" s="406">
        <f t="shared" si="59"/>
        <v>-100000</v>
      </c>
      <c r="K305" s="406">
        <v>100000</v>
      </c>
      <c r="L305" s="412"/>
      <c r="M305" s="413"/>
      <c r="N305" s="707"/>
      <c r="O305" s="413"/>
      <c r="P305" s="414"/>
      <c r="Q305" s="415"/>
      <c r="R305" s="416"/>
      <c r="S305" s="417"/>
      <c r="T305" s="417"/>
      <c r="U305" s="417"/>
      <c r="V305" s="417"/>
      <c r="W305" s="417"/>
      <c r="X305" s="417"/>
      <c r="Y305" s="417"/>
      <c r="Z305" s="417"/>
    </row>
    <row r="306" spans="3:27" s="410" customFormat="1" ht="30" hidden="1" x14ac:dyDescent="0.25">
      <c r="D306" s="411"/>
      <c r="E306" s="407" t="s">
        <v>656</v>
      </c>
      <c r="F306" s="408" t="s">
        <v>657</v>
      </c>
      <c r="G306" s="435">
        <v>3794333</v>
      </c>
      <c r="H306" s="409">
        <v>0</v>
      </c>
      <c r="I306" s="409">
        <v>0</v>
      </c>
      <c r="J306" s="406">
        <f t="shared" si="59"/>
        <v>0</v>
      </c>
      <c r="K306" s="406">
        <v>0</v>
      </c>
      <c r="L306" s="412"/>
      <c r="M306" s="413"/>
      <c r="N306" s="707"/>
      <c r="O306" s="413"/>
      <c r="P306" s="414"/>
      <c r="Q306" s="415"/>
      <c r="R306" s="416"/>
      <c r="S306" s="417"/>
      <c r="T306" s="417"/>
      <c r="U306" s="417"/>
      <c r="V306" s="417"/>
      <c r="W306" s="417"/>
      <c r="X306" s="417"/>
      <c r="Y306" s="417"/>
      <c r="Z306" s="417"/>
    </row>
    <row r="307" spans="3:27" s="410" customFormat="1" hidden="1" x14ac:dyDescent="0.25">
      <c r="D307" s="411"/>
      <c r="E307" s="442" t="s">
        <v>686</v>
      </c>
      <c r="F307" s="443" t="s">
        <v>687</v>
      </c>
      <c r="G307" s="444">
        <v>100000</v>
      </c>
      <c r="H307" s="445">
        <v>584255</v>
      </c>
      <c r="I307" s="445">
        <v>0</v>
      </c>
      <c r="J307" s="406">
        <f t="shared" si="59"/>
        <v>0</v>
      </c>
      <c r="K307" s="406">
        <v>0</v>
      </c>
      <c r="L307" s="412"/>
      <c r="M307" s="413"/>
      <c r="N307" s="707"/>
      <c r="O307" s="413"/>
      <c r="P307" s="414"/>
      <c r="Q307" s="415"/>
      <c r="R307" s="416"/>
      <c r="S307" s="417"/>
      <c r="T307" s="417"/>
      <c r="U307" s="417"/>
      <c r="V307" s="417"/>
      <c r="W307" s="417"/>
      <c r="X307" s="417"/>
      <c r="Y307" s="417"/>
      <c r="Z307" s="417"/>
    </row>
    <row r="308" spans="3:27" s="410" customFormat="1" hidden="1" x14ac:dyDescent="0.25">
      <c r="D308" s="411"/>
      <c r="E308" s="442" t="s">
        <v>688</v>
      </c>
      <c r="F308" s="443" t="s">
        <v>689</v>
      </c>
      <c r="G308" s="444">
        <v>251875</v>
      </c>
      <c r="H308" s="445">
        <v>0</v>
      </c>
      <c r="I308" s="445">
        <v>0</v>
      </c>
      <c r="J308" s="406">
        <f t="shared" si="59"/>
        <v>0</v>
      </c>
      <c r="K308" s="406">
        <v>0</v>
      </c>
      <c r="L308" s="412"/>
      <c r="M308" s="413"/>
      <c r="N308" s="707"/>
      <c r="O308" s="413"/>
      <c r="P308" s="414"/>
      <c r="Q308" s="415"/>
      <c r="R308" s="416"/>
      <c r="S308" s="417"/>
      <c r="T308" s="417"/>
      <c r="U308" s="417"/>
      <c r="V308" s="417"/>
      <c r="W308" s="417"/>
      <c r="X308" s="417"/>
      <c r="Y308" s="417"/>
      <c r="Z308" s="417"/>
    </row>
    <row r="309" spans="3:27" hidden="1" x14ac:dyDescent="0.25">
      <c r="E309" s="407" t="s">
        <v>597</v>
      </c>
      <c r="F309" s="408" t="s">
        <v>598</v>
      </c>
      <c r="G309" s="435">
        <v>2125000</v>
      </c>
      <c r="H309" s="409">
        <v>1165500</v>
      </c>
      <c r="I309" s="409">
        <v>260000</v>
      </c>
      <c r="J309" s="406">
        <f t="shared" si="59"/>
        <v>0</v>
      </c>
      <c r="K309" s="406">
        <v>260000</v>
      </c>
    </row>
    <row r="310" spans="3:27" s="532" customFormat="1" ht="30" hidden="1" x14ac:dyDescent="0.2">
      <c r="C310" s="545"/>
      <c r="D310" s="533"/>
      <c r="E310" s="534" t="s">
        <v>847</v>
      </c>
      <c r="F310" s="421" t="s">
        <v>848</v>
      </c>
      <c r="G310" s="535">
        <v>3329748</v>
      </c>
      <c r="H310" s="527">
        <v>0</v>
      </c>
      <c r="I310" s="527">
        <v>0</v>
      </c>
      <c r="J310" s="406">
        <f t="shared" si="59"/>
        <v>0</v>
      </c>
      <c r="K310" s="406">
        <v>0</v>
      </c>
      <c r="L310" s="74"/>
      <c r="M310" s="57"/>
      <c r="N310" s="707"/>
      <c r="O310" s="57"/>
      <c r="P310" s="536"/>
      <c r="Q310" s="537"/>
      <c r="R310" s="538"/>
      <c r="S310" s="539"/>
      <c r="T310" s="539"/>
      <c r="U310" s="539"/>
      <c r="V310" s="539"/>
      <c r="W310" s="539"/>
      <c r="X310" s="539"/>
      <c r="Y310" s="539"/>
      <c r="Z310" s="539"/>
      <c r="AA310" s="540"/>
    </row>
    <row r="311" spans="3:27" hidden="1" x14ac:dyDescent="0.25">
      <c r="E311" s="430" t="s">
        <v>591</v>
      </c>
      <c r="F311" s="431" t="s">
        <v>602</v>
      </c>
      <c r="G311" s="437">
        <v>38300.239999999998</v>
      </c>
      <c r="H311" s="409">
        <v>50000</v>
      </c>
      <c r="I311" s="434">
        <v>50000</v>
      </c>
      <c r="J311" s="406">
        <f t="shared" si="59"/>
        <v>0</v>
      </c>
      <c r="K311" s="406">
        <v>50000</v>
      </c>
    </row>
    <row r="312" spans="3:27" s="515" customFormat="1" ht="45" hidden="1" x14ac:dyDescent="0.2">
      <c r="D312" s="516"/>
      <c r="E312" s="517" t="s">
        <v>658</v>
      </c>
      <c r="F312" s="518" t="s">
        <v>659</v>
      </c>
      <c r="G312" s="519">
        <v>80625</v>
      </c>
      <c r="H312" s="527">
        <v>336250</v>
      </c>
      <c r="I312" s="520">
        <v>290000</v>
      </c>
      <c r="J312" s="406">
        <f t="shared" si="59"/>
        <v>0</v>
      </c>
      <c r="K312" s="406">
        <v>290000</v>
      </c>
      <c r="L312" s="421"/>
      <c r="M312" s="422"/>
      <c r="N312" s="707"/>
      <c r="O312" s="422"/>
      <c r="P312" s="521"/>
      <c r="Q312" s="522"/>
      <c r="R312" s="523"/>
      <c r="S312" s="524"/>
      <c r="T312" s="524"/>
      <c r="U312" s="524"/>
      <c r="V312" s="524"/>
      <c r="W312" s="524"/>
      <c r="X312" s="524"/>
      <c r="Y312" s="524"/>
      <c r="Z312" s="524"/>
    </row>
    <row r="313" spans="3:27" s="98" customFormat="1" hidden="1" x14ac:dyDescent="0.25">
      <c r="D313" s="420"/>
      <c r="E313" s="432" t="s">
        <v>660</v>
      </c>
      <c r="F313" s="433" t="s">
        <v>661</v>
      </c>
      <c r="G313" s="437"/>
      <c r="H313" s="406"/>
      <c r="I313" s="434"/>
      <c r="J313" s="406">
        <f t="shared" si="59"/>
        <v>0</v>
      </c>
      <c r="K313" s="406">
        <v>0</v>
      </c>
      <c r="L313" s="421"/>
      <c r="M313" s="422"/>
      <c r="N313" s="707"/>
      <c r="O313" s="422"/>
      <c r="P313" s="423"/>
      <c r="Q313" s="424"/>
      <c r="R313" s="425"/>
      <c r="S313" s="97"/>
      <c r="T313" s="97"/>
      <c r="U313" s="97"/>
      <c r="V313" s="97"/>
      <c r="W313" s="97"/>
      <c r="X313" s="97"/>
      <c r="Y313" s="97"/>
      <c r="Z313" s="97"/>
    </row>
    <row r="314" spans="3:27" s="98" customFormat="1" hidden="1" x14ac:dyDescent="0.25">
      <c r="D314" s="420"/>
      <c r="E314" s="432"/>
      <c r="F314" s="433"/>
      <c r="G314" s="437"/>
      <c r="H314" s="406"/>
      <c r="I314" s="434"/>
      <c r="J314" s="406">
        <f t="shared" si="59"/>
        <v>0</v>
      </c>
      <c r="K314" s="406">
        <v>0</v>
      </c>
      <c r="L314" s="421"/>
      <c r="M314" s="422"/>
      <c r="N314" s="707"/>
      <c r="O314" s="422"/>
      <c r="P314" s="423"/>
      <c r="Q314" s="424"/>
      <c r="R314" s="425"/>
      <c r="S314" s="97"/>
      <c r="T314" s="97"/>
      <c r="U314" s="97"/>
      <c r="V314" s="97"/>
      <c r="W314" s="97"/>
      <c r="X314" s="97"/>
      <c r="Y314" s="97"/>
      <c r="Z314" s="97"/>
    </row>
    <row r="315" spans="3:27" s="457" customFormat="1" hidden="1" x14ac:dyDescent="0.25">
      <c r="D315" s="450"/>
      <c r="E315" s="489"/>
      <c r="F315" s="490" t="s">
        <v>714</v>
      </c>
      <c r="G315" s="491">
        <v>0</v>
      </c>
      <c r="H315" s="492">
        <v>154500</v>
      </c>
      <c r="I315" s="493">
        <v>139500</v>
      </c>
      <c r="J315" s="406">
        <f t="shared" ref="J315:J331" si="60">K315-I315</f>
        <v>49000</v>
      </c>
      <c r="K315" s="406">
        <v>188500</v>
      </c>
      <c r="L315" s="452"/>
      <c r="M315" s="453"/>
      <c r="N315" s="706"/>
      <c r="O315" s="453"/>
      <c r="P315" s="454"/>
      <c r="Q315" s="455"/>
      <c r="R315" s="456"/>
    </row>
    <row r="316" spans="3:27" s="457" customFormat="1" hidden="1" x14ac:dyDescent="0.25">
      <c r="D316" s="450"/>
      <c r="E316" s="489"/>
      <c r="F316" s="490" t="s">
        <v>853</v>
      </c>
      <c r="G316" s="491">
        <v>0</v>
      </c>
      <c r="H316" s="492">
        <v>27897018</v>
      </c>
      <c r="I316" s="493">
        <v>38679597</v>
      </c>
      <c r="J316" s="406">
        <f t="shared" si="60"/>
        <v>559413</v>
      </c>
      <c r="K316" s="406">
        <v>39239010</v>
      </c>
      <c r="L316" s="452"/>
      <c r="M316" s="453"/>
      <c r="N316" s="706"/>
      <c r="O316" s="453"/>
      <c r="P316" s="454"/>
      <c r="Q316" s="455"/>
      <c r="R316" s="456"/>
    </row>
    <row r="317" spans="3:27" s="457" customFormat="1" hidden="1" x14ac:dyDescent="0.25">
      <c r="D317" s="450"/>
      <c r="E317" s="489"/>
      <c r="F317" s="490" t="s">
        <v>716</v>
      </c>
      <c r="G317" s="491">
        <v>0</v>
      </c>
      <c r="H317" s="492">
        <v>14500</v>
      </c>
      <c r="I317" s="493">
        <v>14500</v>
      </c>
      <c r="J317" s="406">
        <f t="shared" si="60"/>
        <v>0</v>
      </c>
      <c r="K317" s="406">
        <v>14500</v>
      </c>
      <c r="L317" s="452"/>
      <c r="M317" s="453"/>
      <c r="N317" s="706"/>
      <c r="O317" s="453"/>
      <c r="P317" s="454"/>
      <c r="Q317" s="455"/>
      <c r="R317" s="456"/>
    </row>
    <row r="318" spans="3:27" s="457" customFormat="1" hidden="1" x14ac:dyDescent="0.25">
      <c r="D318" s="450"/>
      <c r="E318" s="458" t="s">
        <v>690</v>
      </c>
      <c r="F318" s="459" t="s">
        <v>691</v>
      </c>
      <c r="G318" s="460">
        <v>16544.3</v>
      </c>
      <c r="H318" s="445">
        <v>25033</v>
      </c>
      <c r="I318" s="451">
        <v>12533</v>
      </c>
      <c r="J318" s="406">
        <f t="shared" si="60"/>
        <v>-12533</v>
      </c>
      <c r="K318" s="406">
        <v>0</v>
      </c>
      <c r="L318" s="452"/>
      <c r="M318" s="453"/>
      <c r="N318" s="706"/>
      <c r="O318" s="453"/>
      <c r="P318" s="454"/>
      <c r="Q318" s="455"/>
      <c r="R318" s="456"/>
    </row>
    <row r="319" spans="3:27" s="457" customFormat="1" hidden="1" x14ac:dyDescent="0.25">
      <c r="D319" s="450"/>
      <c r="E319" s="458" t="s">
        <v>851</v>
      </c>
      <c r="F319" s="459" t="s">
        <v>852</v>
      </c>
      <c r="G319" s="460">
        <v>310699.01</v>
      </c>
      <c r="H319" s="445">
        <v>0</v>
      </c>
      <c r="I319" s="451">
        <v>0</v>
      </c>
      <c r="J319" s="406">
        <f t="shared" si="60"/>
        <v>0</v>
      </c>
      <c r="K319" s="406">
        <v>0</v>
      </c>
      <c r="L319" s="452"/>
      <c r="M319" s="453"/>
      <c r="N319" s="706"/>
      <c r="O319" s="453"/>
      <c r="P319" s="454"/>
      <c r="Q319" s="455"/>
      <c r="R319" s="456"/>
    </row>
    <row r="320" spans="3:27" s="457" customFormat="1" hidden="1" x14ac:dyDescent="0.25">
      <c r="D320" s="450"/>
      <c r="E320" s="458" t="s">
        <v>728</v>
      </c>
      <c r="F320" s="459" t="s">
        <v>727</v>
      </c>
      <c r="G320" s="460">
        <v>0</v>
      </c>
      <c r="H320" s="445">
        <v>51878</v>
      </c>
      <c r="I320" s="451">
        <v>235000</v>
      </c>
      <c r="J320" s="406">
        <f t="shared" si="60"/>
        <v>-98150</v>
      </c>
      <c r="K320" s="406">
        <v>136850</v>
      </c>
      <c r="L320" s="452"/>
      <c r="M320" s="453"/>
      <c r="N320" s="706"/>
      <c r="O320" s="453"/>
      <c r="P320" s="454"/>
      <c r="Q320" s="455"/>
      <c r="R320" s="456"/>
    </row>
    <row r="321" spans="3:27" s="457" customFormat="1" hidden="1" x14ac:dyDescent="0.25">
      <c r="D321" s="450"/>
      <c r="E321" s="458" t="s">
        <v>729</v>
      </c>
      <c r="F321" s="459" t="s">
        <v>730</v>
      </c>
      <c r="G321" s="460">
        <v>0</v>
      </c>
      <c r="H321" s="445">
        <v>245509</v>
      </c>
      <c r="I321" s="451">
        <v>230300</v>
      </c>
      <c r="J321" s="406">
        <f t="shared" si="60"/>
        <v>-9300</v>
      </c>
      <c r="K321" s="406">
        <v>221000</v>
      </c>
      <c r="L321" s="452"/>
      <c r="M321" s="453"/>
      <c r="N321" s="706"/>
      <c r="O321" s="453"/>
      <c r="P321" s="454"/>
      <c r="Q321" s="455"/>
      <c r="R321" s="456"/>
    </row>
    <row r="322" spans="3:27" s="457" customFormat="1" hidden="1" x14ac:dyDescent="0.25">
      <c r="D322" s="450"/>
      <c r="E322" s="458" t="s">
        <v>693</v>
      </c>
      <c r="F322" s="459" t="s">
        <v>694</v>
      </c>
      <c r="G322" s="460">
        <v>32960.25</v>
      </c>
      <c r="H322" s="445">
        <v>0</v>
      </c>
      <c r="I322" s="451">
        <v>0</v>
      </c>
      <c r="J322" s="406">
        <f t="shared" si="60"/>
        <v>0</v>
      </c>
      <c r="K322" s="406">
        <v>0</v>
      </c>
      <c r="L322" s="452"/>
      <c r="M322" s="453"/>
      <c r="N322" s="706"/>
      <c r="O322" s="453"/>
      <c r="P322" s="454"/>
      <c r="Q322" s="455"/>
      <c r="R322" s="456"/>
    </row>
    <row r="323" spans="3:27" s="457" customFormat="1" hidden="1" x14ac:dyDescent="0.25">
      <c r="D323" s="450"/>
      <c r="E323" s="458">
        <v>1380</v>
      </c>
      <c r="F323" s="459" t="s">
        <v>236</v>
      </c>
      <c r="G323" s="460">
        <v>141440.86000000002</v>
      </c>
      <c r="H323" s="445">
        <v>215000</v>
      </c>
      <c r="I323" s="451">
        <v>215000</v>
      </c>
      <c r="J323" s="406">
        <f t="shared" si="60"/>
        <v>0</v>
      </c>
      <c r="K323" s="406">
        <v>215000</v>
      </c>
      <c r="L323" s="452"/>
      <c r="M323" s="453"/>
      <c r="N323" s="706"/>
      <c r="O323" s="453"/>
      <c r="P323" s="454"/>
      <c r="Q323" s="455"/>
      <c r="R323" s="456"/>
    </row>
    <row r="324" spans="3:27" s="457" customFormat="1" hidden="1" x14ac:dyDescent="0.25">
      <c r="D324" s="450"/>
      <c r="E324" s="458">
        <v>1390</v>
      </c>
      <c r="F324" s="459" t="s">
        <v>720</v>
      </c>
      <c r="G324" s="460">
        <v>0</v>
      </c>
      <c r="H324" s="445">
        <v>760000</v>
      </c>
      <c r="I324" s="451">
        <v>700000</v>
      </c>
      <c r="J324" s="406">
        <f t="shared" si="60"/>
        <v>0</v>
      </c>
      <c r="K324" s="406">
        <v>700000</v>
      </c>
      <c r="L324" s="452"/>
      <c r="M324" s="453"/>
      <c r="N324" s="706"/>
      <c r="O324" s="453"/>
      <c r="P324" s="454"/>
      <c r="Q324" s="455"/>
      <c r="R324" s="456"/>
    </row>
    <row r="325" spans="3:27" s="410" customFormat="1" hidden="1" x14ac:dyDescent="0.25">
      <c r="D325" s="411"/>
      <c r="E325" s="432" t="s">
        <v>662</v>
      </c>
      <c r="F325" s="433" t="s">
        <v>663</v>
      </c>
      <c r="G325" s="437">
        <v>244412</v>
      </c>
      <c r="H325" s="409">
        <v>316000</v>
      </c>
      <c r="I325" s="434">
        <v>315000</v>
      </c>
      <c r="J325" s="406">
        <f t="shared" si="60"/>
        <v>176500</v>
      </c>
      <c r="K325" s="406">
        <v>491500</v>
      </c>
      <c r="L325" s="412"/>
      <c r="M325" s="413"/>
      <c r="N325" s="707"/>
      <c r="O325" s="413"/>
      <c r="P325" s="414"/>
      <c r="Q325" s="415"/>
      <c r="R325" s="416"/>
      <c r="S325" s="417"/>
      <c r="T325" s="417"/>
      <c r="U325" s="417"/>
      <c r="V325" s="417"/>
      <c r="W325" s="417"/>
      <c r="X325" s="417"/>
      <c r="Y325" s="417"/>
      <c r="Z325" s="417"/>
    </row>
    <row r="326" spans="3:27" s="410" customFormat="1" hidden="1" x14ac:dyDescent="0.25">
      <c r="D326" s="411"/>
      <c r="E326" s="432" t="s">
        <v>718</v>
      </c>
      <c r="F326" s="433" t="s">
        <v>719</v>
      </c>
      <c r="G326" s="437">
        <v>0</v>
      </c>
      <c r="H326" s="409">
        <v>2849500</v>
      </c>
      <c r="I326" s="434">
        <v>200000</v>
      </c>
      <c r="J326" s="406">
        <f t="shared" si="60"/>
        <v>0</v>
      </c>
      <c r="K326" s="406">
        <v>200000</v>
      </c>
      <c r="L326" s="412"/>
      <c r="M326" s="413"/>
      <c r="N326" s="707"/>
      <c r="O326" s="413"/>
      <c r="P326" s="414"/>
      <c r="Q326" s="415"/>
      <c r="R326" s="416"/>
      <c r="S326" s="417"/>
      <c r="T326" s="417"/>
      <c r="U326" s="417"/>
      <c r="V326" s="417"/>
      <c r="W326" s="417"/>
      <c r="X326" s="417"/>
      <c r="Y326" s="417"/>
      <c r="Z326" s="417"/>
    </row>
    <row r="327" spans="3:27" s="410" customFormat="1" hidden="1" x14ac:dyDescent="0.25">
      <c r="D327" s="411"/>
      <c r="E327" s="432"/>
      <c r="F327" s="433"/>
      <c r="G327" s="437"/>
      <c r="H327" s="409"/>
      <c r="I327" s="434"/>
      <c r="J327" s="406">
        <f t="shared" si="60"/>
        <v>0</v>
      </c>
      <c r="K327" s="406">
        <v>0</v>
      </c>
      <c r="L327" s="412"/>
      <c r="M327" s="413"/>
      <c r="N327" s="707"/>
      <c r="O327" s="413"/>
      <c r="P327" s="414"/>
      <c r="Q327" s="415"/>
      <c r="R327" s="416"/>
      <c r="S327" s="417"/>
      <c r="T327" s="417"/>
      <c r="U327" s="417"/>
      <c r="V327" s="417"/>
      <c r="W327" s="417"/>
      <c r="X327" s="417"/>
      <c r="Y327" s="417"/>
      <c r="Z327" s="417"/>
    </row>
    <row r="328" spans="3:27" s="410" customFormat="1" hidden="1" x14ac:dyDescent="0.25">
      <c r="D328" s="411"/>
      <c r="E328" s="432" t="s">
        <v>304</v>
      </c>
      <c r="F328" s="433" t="s">
        <v>724</v>
      </c>
      <c r="G328" s="437"/>
      <c r="H328" s="409"/>
      <c r="I328" s="434"/>
      <c r="J328" s="406">
        <f t="shared" si="60"/>
        <v>0</v>
      </c>
      <c r="K328" s="406"/>
      <c r="L328" s="412"/>
      <c r="M328" s="413"/>
      <c r="N328" s="707"/>
      <c r="O328" s="413"/>
      <c r="P328" s="414"/>
      <c r="Q328" s="415"/>
      <c r="R328" s="416"/>
      <c r="S328" s="417"/>
      <c r="T328" s="417"/>
      <c r="U328" s="417"/>
      <c r="V328" s="417"/>
      <c r="W328" s="417"/>
      <c r="X328" s="417"/>
      <c r="Y328" s="417"/>
      <c r="Z328" s="417"/>
    </row>
    <row r="329" spans="3:27" s="410" customFormat="1" hidden="1" x14ac:dyDescent="0.25">
      <c r="D329" s="411"/>
      <c r="E329" s="432" t="s">
        <v>664</v>
      </c>
      <c r="F329" s="433" t="s">
        <v>665</v>
      </c>
      <c r="G329" s="437">
        <v>1943329.3</v>
      </c>
      <c r="H329" s="409">
        <v>2279000</v>
      </c>
      <c r="I329" s="434">
        <v>2324000</v>
      </c>
      <c r="J329" s="406">
        <f t="shared" si="60"/>
        <v>70000</v>
      </c>
      <c r="K329" s="406">
        <v>2394000</v>
      </c>
      <c r="L329" s="412"/>
      <c r="M329" s="413"/>
      <c r="N329" s="707"/>
      <c r="O329" s="413"/>
      <c r="P329" s="414"/>
      <c r="Q329" s="415"/>
      <c r="R329" s="416"/>
      <c r="S329" s="417"/>
      <c r="T329" s="417"/>
      <c r="U329" s="417"/>
      <c r="V329" s="417"/>
      <c r="W329" s="417"/>
      <c r="X329" s="417"/>
      <c r="Y329" s="417"/>
      <c r="Z329" s="417"/>
    </row>
    <row r="330" spans="3:27" s="525" customFormat="1" ht="30" hidden="1" x14ac:dyDescent="0.2">
      <c r="D330" s="526"/>
      <c r="E330" s="517" t="s">
        <v>849</v>
      </c>
      <c r="F330" s="518" t="s">
        <v>850</v>
      </c>
      <c r="G330" s="519">
        <v>315194.64</v>
      </c>
      <c r="H330" s="527">
        <v>447242</v>
      </c>
      <c r="I330" s="520">
        <v>384167</v>
      </c>
      <c r="J330" s="406">
        <f t="shared" si="60"/>
        <v>45983</v>
      </c>
      <c r="K330" s="406">
        <v>430150</v>
      </c>
      <c r="L330" s="412"/>
      <c r="M330" s="413"/>
      <c r="N330" s="707"/>
      <c r="O330" s="413"/>
      <c r="P330" s="528"/>
      <c r="Q330" s="529"/>
      <c r="R330" s="530"/>
      <c r="S330" s="531"/>
      <c r="T330" s="531"/>
      <c r="U330" s="531"/>
      <c r="V330" s="531"/>
      <c r="W330" s="531"/>
      <c r="X330" s="531"/>
      <c r="Y330" s="531"/>
      <c r="Z330" s="531"/>
    </row>
    <row r="331" spans="3:27" s="410" customFormat="1" hidden="1" x14ac:dyDescent="0.25">
      <c r="D331" s="411"/>
      <c r="E331" s="446" t="s">
        <v>692</v>
      </c>
      <c r="F331" s="447" t="s">
        <v>666</v>
      </c>
      <c r="G331" s="448">
        <v>574155.43999999994</v>
      </c>
      <c r="H331" s="449">
        <v>567838</v>
      </c>
      <c r="I331" s="449">
        <v>556000</v>
      </c>
      <c r="J331" s="506">
        <f t="shared" si="60"/>
        <v>41000</v>
      </c>
      <c r="K331" s="506">
        <v>597000</v>
      </c>
      <c r="L331" s="412"/>
      <c r="M331" s="413"/>
      <c r="N331" s="707"/>
      <c r="O331" s="413"/>
      <c r="P331" s="414"/>
      <c r="Q331" s="415"/>
      <c r="R331" s="416"/>
      <c r="S331" s="417"/>
      <c r="T331" s="417"/>
      <c r="U331" s="417"/>
      <c r="V331" s="417"/>
      <c r="W331" s="417"/>
      <c r="X331" s="417"/>
      <c r="Y331" s="417"/>
      <c r="Z331" s="417"/>
    </row>
    <row r="332" spans="3:27" hidden="1" x14ac:dyDescent="0.25">
      <c r="G332" s="362">
        <f>SUM(G250:G331)</f>
        <v>46091599.209999993</v>
      </c>
      <c r="H332" s="362">
        <f>SUM(H250:H331)</f>
        <v>59880395</v>
      </c>
      <c r="I332" s="362">
        <f>SUM(I250:I331)</f>
        <v>73798217</v>
      </c>
      <c r="J332" s="362">
        <f>SUM(J250:J331)</f>
        <v>1109281</v>
      </c>
      <c r="K332" s="362">
        <f t="shared" ref="K332" si="61">SUM(K250:K331)</f>
        <v>74907498</v>
      </c>
    </row>
    <row r="333" spans="3:27" hidden="1" x14ac:dyDescent="0.25">
      <c r="G333" s="360"/>
      <c r="K333" s="361"/>
    </row>
    <row r="334" spans="3:27" s="284" customFormat="1" hidden="1" x14ac:dyDescent="0.25">
      <c r="C334" s="280"/>
      <c r="D334" s="281"/>
      <c r="E334" s="282"/>
      <c r="F334" s="283"/>
      <c r="G334" s="363">
        <f>G9+G332</f>
        <v>228787144.43000001</v>
      </c>
      <c r="H334" s="363">
        <f>H9+H332</f>
        <v>284697488</v>
      </c>
      <c r="I334" s="363">
        <f>I9+I332</f>
        <v>300345497</v>
      </c>
      <c r="J334" s="363">
        <f>J9+J332</f>
        <v>-1180597</v>
      </c>
      <c r="K334" s="363">
        <f>K9+K332</f>
        <v>299164900</v>
      </c>
      <c r="L334" s="285"/>
      <c r="M334" s="286"/>
      <c r="N334" s="708"/>
      <c r="O334" s="286"/>
      <c r="P334" s="381"/>
      <c r="Q334" s="382"/>
      <c r="R334" s="287"/>
      <c r="S334" s="288"/>
      <c r="T334" s="288"/>
      <c r="U334" s="288"/>
      <c r="V334" s="288"/>
      <c r="W334" s="288"/>
      <c r="X334" s="288"/>
      <c r="Y334" s="288"/>
      <c r="Z334" s="288"/>
      <c r="AA334" s="306"/>
    </row>
    <row r="335" spans="3:27" ht="15" hidden="1" customHeight="1" x14ac:dyDescent="0.25">
      <c r="F335" s="546" t="s">
        <v>857</v>
      </c>
      <c r="G335" s="362">
        <f>G334-228787144.43</f>
        <v>0</v>
      </c>
      <c r="H335" s="362">
        <f>H334-284697488</f>
        <v>0</v>
      </c>
      <c r="I335" s="362">
        <f>I334-300345497</f>
        <v>0</v>
      </c>
      <c r="J335" s="362">
        <f>J334+1180597</f>
        <v>0</v>
      </c>
      <c r="K335" s="362">
        <f>K334-299164900</f>
        <v>0</v>
      </c>
    </row>
    <row r="341" spans="7:7" x14ac:dyDescent="0.25">
      <c r="G341" s="360"/>
    </row>
  </sheetData>
  <sheetProtection algorithmName="SHA-512" hashValue="HvnQofmSsLepv5Zm9rOwEZ93bq8dq/UHr2j+LN+GHCrj2Nq/oR/lisCfBzwhZBod6a02h7KYEbqSJRgk9P2aJg==" saltValue="YAjOLJUpTBCMFWbXyjn5LA==" spinCount="100000" sheet="1" objects="1" scenarios="1" selectLockedCells="1" autoFilter="0"/>
  <autoFilter ref="A8:R246">
    <filterColumn colId="3" showButton="0"/>
  </autoFilter>
  <mergeCells count="70">
    <mergeCell ref="D241:D242"/>
    <mergeCell ref="E241:E242"/>
    <mergeCell ref="C226:C235"/>
    <mergeCell ref="C236:C242"/>
    <mergeCell ref="C149:C154"/>
    <mergeCell ref="C197:C205"/>
    <mergeCell ref="C162:C171"/>
    <mergeCell ref="C155:C161"/>
    <mergeCell ref="R241:R242"/>
    <mergeCell ref="F241:F242"/>
    <mergeCell ref="G241:G242"/>
    <mergeCell ref="H241:H242"/>
    <mergeCell ref="I241:I242"/>
    <mergeCell ref="J241:J242"/>
    <mergeCell ref="Q241:Q242"/>
    <mergeCell ref="K241:K242"/>
    <mergeCell ref="P241:P242"/>
    <mergeCell ref="O241:O242"/>
    <mergeCell ref="M241:M242"/>
    <mergeCell ref="N241:N242"/>
    <mergeCell ref="A1:R2"/>
    <mergeCell ref="A4:Q4"/>
    <mergeCell ref="A5:R5"/>
    <mergeCell ref="D7:E7"/>
    <mergeCell ref="P7:R7"/>
    <mergeCell ref="D8:E8"/>
    <mergeCell ref="A9:F9"/>
    <mergeCell ref="C10:C14"/>
    <mergeCell ref="B10:B35"/>
    <mergeCell ref="A10:A40"/>
    <mergeCell ref="C36:C40"/>
    <mergeCell ref="C15:C22"/>
    <mergeCell ref="C23:C29"/>
    <mergeCell ref="C30:C35"/>
    <mergeCell ref="B36:B40"/>
    <mergeCell ref="C243:C246"/>
    <mergeCell ref="C180:C187"/>
    <mergeCell ref="C172:C179"/>
    <mergeCell ref="C212:C218"/>
    <mergeCell ref="C219:C225"/>
    <mergeCell ref="C188:C192"/>
    <mergeCell ref="C193:C196"/>
    <mergeCell ref="C206:C211"/>
    <mergeCell ref="C41:C48"/>
    <mergeCell ref="A41:A66"/>
    <mergeCell ref="C49:C56"/>
    <mergeCell ref="B41:B59"/>
    <mergeCell ref="B60:B66"/>
    <mergeCell ref="C60:C66"/>
    <mergeCell ref="C57:C59"/>
    <mergeCell ref="A124:A148"/>
    <mergeCell ref="B124:B148"/>
    <mergeCell ref="C124:C132"/>
    <mergeCell ref="C133:C148"/>
    <mergeCell ref="A149:A179"/>
    <mergeCell ref="B149:B179"/>
    <mergeCell ref="A67:A93"/>
    <mergeCell ref="B67:B93"/>
    <mergeCell ref="C67:C93"/>
    <mergeCell ref="C94:C103"/>
    <mergeCell ref="B94:B108"/>
    <mergeCell ref="A94:A123"/>
    <mergeCell ref="C104:C108"/>
    <mergeCell ref="B109:B123"/>
    <mergeCell ref="C109:C123"/>
    <mergeCell ref="B197:B211"/>
    <mergeCell ref="A180:A211"/>
    <mergeCell ref="B180:B196"/>
    <mergeCell ref="A212:A246"/>
    <mergeCell ref="B212:B246"/>
  </mergeCells>
  <conditionalFormatting sqref="I11:M12 L51:M55 I241:K241 P11:Q12 I42 K42:M42 I61:M61 I63:K66 I231:M231 I213:L215">
    <cfRule type="containsBlanks" dxfId="186" priority="295">
      <formula>LEN(TRIM(I11))=0</formula>
    </cfRule>
  </conditionalFormatting>
  <conditionalFormatting sqref="I43:I45 K43:M45">
    <cfRule type="containsBlanks" dxfId="185" priority="293">
      <formula>LEN(TRIM(I43))=0</formula>
    </cfRule>
  </conditionalFormatting>
  <conditionalFormatting sqref="I50 I56 K50:M50 K56:M56">
    <cfRule type="containsBlanks" dxfId="184" priority="291">
      <formula>LEN(TRIM(I50))=0</formula>
    </cfRule>
  </conditionalFormatting>
  <conditionalFormatting sqref="I58 K58:M58 L59">
    <cfRule type="containsBlanks" dxfId="183" priority="290">
      <formula>LEN(TRIM(I58))=0</formula>
    </cfRule>
  </conditionalFormatting>
  <conditionalFormatting sqref="I68:M68 L69:M69 I70:M70">
    <cfRule type="containsBlanks" dxfId="182" priority="287">
      <formula>LEN(TRIM(I68))=0</formula>
    </cfRule>
  </conditionalFormatting>
  <conditionalFormatting sqref="I72:M72">
    <cfRule type="containsBlanks" dxfId="181" priority="286">
      <formula>LEN(TRIM(I72))=0</formula>
    </cfRule>
  </conditionalFormatting>
  <conditionalFormatting sqref="I73:M73">
    <cfRule type="containsBlanks" dxfId="180" priority="285">
      <formula>LEN(TRIM(I73))=0</formula>
    </cfRule>
  </conditionalFormatting>
  <conditionalFormatting sqref="I75:M77">
    <cfRule type="containsBlanks" dxfId="179" priority="284">
      <formula>LEN(TRIM(I75))=0</formula>
    </cfRule>
  </conditionalFormatting>
  <conditionalFormatting sqref="I78:K78">
    <cfRule type="containsBlanks" dxfId="178" priority="283">
      <formula>LEN(TRIM(I78))=0</formula>
    </cfRule>
  </conditionalFormatting>
  <conditionalFormatting sqref="L78:M80">
    <cfRule type="containsBlanks" dxfId="177" priority="282">
      <formula>LEN(TRIM(L78))=0</formula>
    </cfRule>
  </conditionalFormatting>
  <conditionalFormatting sqref="L81:M82 I83:M85">
    <cfRule type="containsBlanks" dxfId="176" priority="281">
      <formula>LEN(TRIM(I81))=0</formula>
    </cfRule>
  </conditionalFormatting>
  <conditionalFormatting sqref="L89:M93 I87:M87 P90:Q90 M88 P91:P93">
    <cfRule type="containsBlanks" dxfId="175" priority="280">
      <formula>LEN(TRIM(I87))=0</formula>
    </cfRule>
  </conditionalFormatting>
  <conditionalFormatting sqref="M96 I96:K96 I97:M97">
    <cfRule type="containsBlanks" dxfId="174" priority="279">
      <formula>LEN(TRIM(I96))=0</formula>
    </cfRule>
  </conditionalFormatting>
  <conditionalFormatting sqref="L101:M101 I100:M100 I102:M103">
    <cfRule type="containsBlanks" dxfId="173" priority="278">
      <formula>LEN(TRIM(I100))=0</formula>
    </cfRule>
  </conditionalFormatting>
  <conditionalFormatting sqref="I105:M105">
    <cfRule type="containsBlanks" dxfId="172" priority="277">
      <formula>LEN(TRIM(I105))=0</formula>
    </cfRule>
  </conditionalFormatting>
  <conditionalFormatting sqref="I107:M107">
    <cfRule type="containsBlanks" dxfId="171" priority="276">
      <formula>LEN(TRIM(I107))=0</formula>
    </cfRule>
  </conditionalFormatting>
  <conditionalFormatting sqref="I110:M110">
    <cfRule type="containsBlanks" dxfId="170" priority="275">
      <formula>LEN(TRIM(I110))=0</formula>
    </cfRule>
  </conditionalFormatting>
  <conditionalFormatting sqref="I112:M117">
    <cfRule type="containsBlanks" dxfId="169" priority="274">
      <formula>LEN(TRIM(I112))=0</formula>
    </cfRule>
  </conditionalFormatting>
  <conditionalFormatting sqref="I119:M128">
    <cfRule type="containsBlanks" dxfId="168" priority="273">
      <formula>LEN(TRIM(I119))=0</formula>
    </cfRule>
  </conditionalFormatting>
  <conditionalFormatting sqref="I130:M132">
    <cfRule type="containsBlanks" dxfId="167" priority="272">
      <formula>LEN(TRIM(I130))=0</formula>
    </cfRule>
  </conditionalFormatting>
  <conditionalFormatting sqref="I134:M136">
    <cfRule type="containsBlanks" dxfId="166" priority="271">
      <formula>LEN(TRIM(I134))=0</formula>
    </cfRule>
  </conditionalFormatting>
  <conditionalFormatting sqref="I138:M141">
    <cfRule type="containsBlanks" dxfId="165" priority="270">
      <formula>LEN(TRIM(I138))=0</formula>
    </cfRule>
  </conditionalFormatting>
  <conditionalFormatting sqref="I143:M143">
    <cfRule type="containsBlanks" dxfId="164" priority="269">
      <formula>LEN(TRIM(I143))=0</formula>
    </cfRule>
  </conditionalFormatting>
  <conditionalFormatting sqref="I145:M145">
    <cfRule type="containsBlanks" dxfId="163" priority="268">
      <formula>LEN(TRIM(I145))=0</formula>
    </cfRule>
  </conditionalFormatting>
  <conditionalFormatting sqref="I147:M148">
    <cfRule type="containsBlanks" dxfId="162" priority="267">
      <formula>LEN(TRIM(I147))=0</formula>
    </cfRule>
  </conditionalFormatting>
  <conditionalFormatting sqref="I156:M157">
    <cfRule type="containsBlanks" dxfId="161" priority="265">
      <formula>LEN(TRIM(I156))=0</formula>
    </cfRule>
  </conditionalFormatting>
  <conditionalFormatting sqref="I159:M161">
    <cfRule type="containsBlanks" dxfId="160" priority="264">
      <formula>LEN(TRIM(I159))=0</formula>
    </cfRule>
  </conditionalFormatting>
  <conditionalFormatting sqref="L168:M169 I170:M171 I165:M167">
    <cfRule type="containsBlanks" dxfId="159" priority="262">
      <formula>LEN(TRIM(I165))=0</formula>
    </cfRule>
  </conditionalFormatting>
  <conditionalFormatting sqref="I173:M173">
    <cfRule type="containsBlanks" dxfId="158" priority="261">
      <formula>LEN(TRIM(I173))=0</formula>
    </cfRule>
  </conditionalFormatting>
  <conditionalFormatting sqref="I175:L175">
    <cfRule type="containsBlanks" dxfId="157" priority="260">
      <formula>LEN(TRIM(I175))=0</formula>
    </cfRule>
  </conditionalFormatting>
  <conditionalFormatting sqref="I189:M189">
    <cfRule type="containsBlanks" dxfId="156" priority="259">
      <formula>LEN(TRIM(I189))=0</formula>
    </cfRule>
  </conditionalFormatting>
  <conditionalFormatting sqref="I194:M194">
    <cfRule type="containsBlanks" dxfId="155" priority="258">
      <formula>LEN(TRIM(I194))=0</formula>
    </cfRule>
  </conditionalFormatting>
  <conditionalFormatting sqref="I198:M198">
    <cfRule type="containsBlanks" dxfId="154" priority="256">
      <formula>LEN(TRIM(I198))=0</formula>
    </cfRule>
  </conditionalFormatting>
  <conditionalFormatting sqref="I200:M205">
    <cfRule type="containsBlanks" dxfId="153" priority="255">
      <formula>LEN(TRIM(I200))=0</formula>
    </cfRule>
  </conditionalFormatting>
  <conditionalFormatting sqref="I237:M237">
    <cfRule type="containsBlanks" dxfId="152" priority="251">
      <formula>LEN(TRIM(I237))=0</formula>
    </cfRule>
  </conditionalFormatting>
  <conditionalFormatting sqref="I239:K240 M239:M240">
    <cfRule type="containsBlanks" dxfId="151" priority="250">
      <formula>LEN(TRIM(I239))=0</formula>
    </cfRule>
  </conditionalFormatting>
  <conditionalFormatting sqref="I244:L244">
    <cfRule type="containsBlanks" dxfId="150" priority="249">
      <formula>LEN(TRIM(I244))=0</formula>
    </cfRule>
  </conditionalFormatting>
  <conditionalFormatting sqref="I24 K24">
    <cfRule type="containsBlanks" dxfId="149" priority="246">
      <formula>LEN(TRIM(I24))=0</formula>
    </cfRule>
  </conditionalFormatting>
  <conditionalFormatting sqref="M24">
    <cfRule type="containsBlanks" dxfId="148" priority="245">
      <formula>LEN(TRIM(M24))=0</formula>
    </cfRule>
  </conditionalFormatting>
  <conditionalFormatting sqref="M37">
    <cfRule type="containsBlanks" dxfId="147" priority="244">
      <formula>LEN(TRIM(M37))=0</formula>
    </cfRule>
  </conditionalFormatting>
  <conditionalFormatting sqref="L37">
    <cfRule type="containsBlanks" dxfId="146" priority="243">
      <formula>LEN(TRIM(L37))=0</formula>
    </cfRule>
  </conditionalFormatting>
  <conditionalFormatting sqref="L38">
    <cfRule type="containsBlanks" dxfId="145" priority="242">
      <formula>LEN(TRIM(L38))=0</formula>
    </cfRule>
  </conditionalFormatting>
  <conditionalFormatting sqref="M95 I95:K95">
    <cfRule type="containsBlanks" dxfId="144" priority="239">
      <formula>LEN(TRIM(I95))=0</formula>
    </cfRule>
  </conditionalFormatting>
  <conditionalFormatting sqref="M99 I99:K99">
    <cfRule type="containsBlanks" dxfId="143" priority="238">
      <formula>LEN(TRIM(I99))=0</formula>
    </cfRule>
  </conditionalFormatting>
  <conditionalFormatting sqref="L96">
    <cfRule type="containsBlanks" dxfId="142" priority="234">
      <formula>LEN(TRIM(L96))=0</formula>
    </cfRule>
  </conditionalFormatting>
  <conditionalFormatting sqref="L95">
    <cfRule type="containsBlanks" dxfId="141" priority="233">
      <formula>LEN(TRIM(L95))=0</formula>
    </cfRule>
  </conditionalFormatting>
  <conditionalFormatting sqref="L99">
    <cfRule type="containsBlanks" dxfId="140" priority="232">
      <formula>LEN(TRIM(L99))=0</formula>
    </cfRule>
  </conditionalFormatting>
  <conditionalFormatting sqref="I31:K31">
    <cfRule type="containsBlanks" dxfId="139" priority="231">
      <formula>LEN(TRIM(I31))=0</formula>
    </cfRule>
  </conditionalFormatting>
  <conditionalFormatting sqref="M31">
    <cfRule type="containsBlanks" dxfId="138" priority="230">
      <formula>LEN(TRIM(M31))=0</formula>
    </cfRule>
  </conditionalFormatting>
  <conditionalFormatting sqref="I163:M163">
    <cfRule type="containsBlanks" dxfId="137" priority="229">
      <formula>LEN(TRIM(I163))=0</formula>
    </cfRule>
  </conditionalFormatting>
  <conditionalFormatting sqref="I196:M196">
    <cfRule type="containsBlanks" dxfId="136" priority="228">
      <formula>LEN(TRIM(I196))=0</formula>
    </cfRule>
  </conditionalFormatting>
  <conditionalFormatting sqref="M59">
    <cfRule type="containsBlanks" dxfId="135" priority="165">
      <formula>LEN(TRIM(M59))=0</formula>
    </cfRule>
  </conditionalFormatting>
  <conditionalFormatting sqref="I81:K81">
    <cfRule type="containsBlanks" dxfId="134" priority="156">
      <formula>LEN(TRIM(I81))=0</formula>
    </cfRule>
  </conditionalFormatting>
  <conditionalFormatting sqref="I82:K82">
    <cfRule type="containsBlanks" dxfId="133" priority="155">
      <formula>LEN(TRIM(I82))=0</formula>
    </cfRule>
  </conditionalFormatting>
  <conditionalFormatting sqref="I101:K101">
    <cfRule type="containsBlanks" dxfId="132" priority="154">
      <formula>LEN(TRIM(I101))=0</formula>
    </cfRule>
  </conditionalFormatting>
  <conditionalFormatting sqref="I168:K168">
    <cfRule type="containsBlanks" dxfId="131" priority="153">
      <formula>LEN(TRIM(I168))=0</formula>
    </cfRule>
  </conditionalFormatting>
  <conditionalFormatting sqref="I169:K169">
    <cfRule type="containsBlanks" dxfId="130" priority="152">
      <formula>LEN(TRIM(I169))=0</formula>
    </cfRule>
  </conditionalFormatting>
  <conditionalFormatting sqref="I178:K178">
    <cfRule type="containsBlanks" dxfId="129" priority="151">
      <formula>LEN(TRIM(I178))=0</formula>
    </cfRule>
  </conditionalFormatting>
  <conditionalFormatting sqref="M178">
    <cfRule type="containsBlanks" dxfId="128" priority="150">
      <formula>LEN(TRIM(M178))=0</formula>
    </cfRule>
  </conditionalFormatting>
  <conditionalFormatting sqref="M38">
    <cfRule type="containsBlanks" dxfId="127" priority="143">
      <formula>LEN(TRIM(M38))=0</formula>
    </cfRule>
  </conditionalFormatting>
  <conditionalFormatting sqref="M46">
    <cfRule type="containsBlanks" dxfId="126" priority="139">
      <formula>LEN(TRIM(M46))=0</formula>
    </cfRule>
  </conditionalFormatting>
  <conditionalFormatting sqref="M47">
    <cfRule type="containsBlanks" dxfId="125" priority="137">
      <formula>LEN(TRIM(M47))=0</formula>
    </cfRule>
  </conditionalFormatting>
  <conditionalFormatting sqref="I91:K93">
    <cfRule type="containsBlanks" dxfId="124" priority="135">
      <formula>LEN(TRIM(I91))=0</formula>
    </cfRule>
  </conditionalFormatting>
  <conditionalFormatting sqref="I227:M228">
    <cfRule type="containsBlanks" dxfId="123" priority="134">
      <formula>LEN(TRIM(I227))=0</formula>
    </cfRule>
  </conditionalFormatting>
  <conditionalFormatting sqref="M241">
    <cfRule type="containsBlanks" dxfId="122" priority="129">
      <formula>LEN(TRIM(M241))=0</formula>
    </cfRule>
  </conditionalFormatting>
  <conditionalFormatting sqref="M213:M215">
    <cfRule type="containsBlanks" dxfId="121" priority="126">
      <formula>LEN(TRIM(M213))=0</formula>
    </cfRule>
  </conditionalFormatting>
  <conditionalFormatting sqref="M244">
    <cfRule type="containsBlanks" dxfId="120" priority="124">
      <formula>LEN(TRIM(M244))=0</formula>
    </cfRule>
  </conditionalFormatting>
  <conditionalFormatting sqref="L178">
    <cfRule type="containsBlanks" dxfId="119" priority="176">
      <formula>LEN(TRIM(L178))=0</formula>
    </cfRule>
  </conditionalFormatting>
  <conditionalFormatting sqref="L63:L66">
    <cfRule type="containsBlanks" dxfId="118" priority="175">
      <formula>LEN(TRIM(L63))=0</formula>
    </cfRule>
  </conditionalFormatting>
  <conditionalFormatting sqref="M63:M64">
    <cfRule type="containsBlanks" dxfId="117" priority="174">
      <formula>LEN(TRIM(M63))=0</formula>
    </cfRule>
  </conditionalFormatting>
  <conditionalFormatting sqref="J56">
    <cfRule type="containsBlanks" dxfId="116" priority="119">
      <formula>LEN(TRIM(J56))=0</formula>
    </cfRule>
  </conditionalFormatting>
  <conditionalFormatting sqref="M65:M66">
    <cfRule type="containsBlanks" dxfId="115" priority="172">
      <formula>LEN(TRIM(M65))=0</formula>
    </cfRule>
  </conditionalFormatting>
  <conditionalFormatting sqref="M175">
    <cfRule type="containsBlanks" dxfId="114" priority="117">
      <formula>LEN(TRIM(M175))=0</formula>
    </cfRule>
  </conditionalFormatting>
  <conditionalFormatting sqref="L239:L240">
    <cfRule type="containsBlanks" dxfId="113" priority="110">
      <formula>LEN(TRIM(L239))=0</formula>
    </cfRule>
  </conditionalFormatting>
  <conditionalFormatting sqref="N105">
    <cfRule type="containsBlanks" dxfId="112" priority="95">
      <formula>LEN(TRIM(N105))=0</formula>
    </cfRule>
  </conditionalFormatting>
  <conditionalFormatting sqref="N138:N141">
    <cfRule type="containsBlanks" dxfId="111" priority="88">
      <formula>LEN(TRIM(N138))=0</formula>
    </cfRule>
  </conditionalFormatting>
  <conditionalFormatting sqref="N165:N171">
    <cfRule type="containsBlanks" dxfId="110" priority="82">
      <formula>LEN(TRIM(N165))=0</formula>
    </cfRule>
  </conditionalFormatting>
  <conditionalFormatting sqref="N156:N157">
    <cfRule type="containsBlanks" dxfId="109" priority="84">
      <formula>LEN(TRIM(N156))=0</formula>
    </cfRule>
  </conditionalFormatting>
  <conditionalFormatting sqref="N194">
    <cfRule type="containsBlanks" dxfId="108" priority="79">
      <formula>LEN(TRIM(N194))=0</formula>
    </cfRule>
  </conditionalFormatting>
  <conditionalFormatting sqref="N99">
    <cfRule type="containsBlanks" dxfId="107" priority="71">
      <formula>LEN(TRIM(N99))=0</formula>
    </cfRule>
  </conditionalFormatting>
  <conditionalFormatting sqref="N163">
    <cfRule type="containsBlanks" dxfId="106" priority="69">
      <formula>LEN(TRIM(N163))=0</formula>
    </cfRule>
  </conditionalFormatting>
  <conditionalFormatting sqref="J24">
    <cfRule type="containsBlanks" dxfId="105" priority="122">
      <formula>LEN(TRIM(J24))=0</formula>
    </cfRule>
  </conditionalFormatting>
  <conditionalFormatting sqref="J42:J45">
    <cfRule type="containsBlanks" dxfId="104" priority="121">
      <formula>LEN(TRIM(J42))=0</formula>
    </cfRule>
  </conditionalFormatting>
  <conditionalFormatting sqref="J50">
    <cfRule type="containsBlanks" dxfId="103" priority="120">
      <formula>LEN(TRIM(J50))=0</formula>
    </cfRule>
  </conditionalFormatting>
  <conditionalFormatting sqref="J58">
    <cfRule type="containsBlanks" dxfId="102" priority="118">
      <formula>LEN(TRIM(J58))=0</formula>
    </cfRule>
  </conditionalFormatting>
  <conditionalFormatting sqref="N46">
    <cfRule type="containsBlanks" dxfId="101" priority="62">
      <formula>LEN(TRIM(N46))=0</formula>
    </cfRule>
  </conditionalFormatting>
  <conditionalFormatting sqref="I234:M234">
    <cfRule type="containsBlanks" dxfId="100" priority="114">
      <formula>LEN(TRIM(I234))=0</formula>
    </cfRule>
  </conditionalFormatting>
  <conditionalFormatting sqref="N241">
    <cfRule type="containsBlanks" dxfId="99" priority="59">
      <formula>LEN(TRIM(N241))=0</formula>
    </cfRule>
  </conditionalFormatting>
  <conditionalFormatting sqref="N234">
    <cfRule type="containsBlanks" dxfId="98" priority="55">
      <formula>LEN(TRIM(N234))=0</formula>
    </cfRule>
  </conditionalFormatting>
  <conditionalFormatting sqref="N11:N12 N51:N55 N42 N61 N231">
    <cfRule type="containsBlanks" dxfId="97" priority="108">
      <formula>LEN(TRIM(N11))=0</formula>
    </cfRule>
  </conditionalFormatting>
  <conditionalFormatting sqref="N43:N45">
    <cfRule type="containsBlanks" dxfId="96" priority="107">
      <formula>LEN(TRIM(N43))=0</formula>
    </cfRule>
  </conditionalFormatting>
  <conditionalFormatting sqref="N50 N56">
    <cfRule type="containsBlanks" dxfId="95" priority="106">
      <formula>LEN(TRIM(N50))=0</formula>
    </cfRule>
  </conditionalFormatting>
  <conditionalFormatting sqref="N58">
    <cfRule type="containsBlanks" dxfId="94" priority="105">
      <formula>LEN(TRIM(N58))=0</formula>
    </cfRule>
  </conditionalFormatting>
  <conditionalFormatting sqref="N68:N70">
    <cfRule type="containsBlanks" dxfId="93" priority="104">
      <formula>LEN(TRIM(N68))=0</formula>
    </cfRule>
  </conditionalFormatting>
  <conditionalFormatting sqref="N72">
    <cfRule type="containsBlanks" dxfId="92" priority="103">
      <formula>LEN(TRIM(N72))=0</formula>
    </cfRule>
  </conditionalFormatting>
  <conditionalFormatting sqref="N73">
    <cfRule type="containsBlanks" dxfId="91" priority="102">
      <formula>LEN(TRIM(N73))=0</formula>
    </cfRule>
  </conditionalFormatting>
  <conditionalFormatting sqref="N75:N77">
    <cfRule type="containsBlanks" dxfId="90" priority="101">
      <formula>LEN(TRIM(N75))=0</formula>
    </cfRule>
  </conditionalFormatting>
  <conditionalFormatting sqref="N78:N80">
    <cfRule type="containsBlanks" dxfId="89" priority="100">
      <formula>LEN(TRIM(N78))=0</formula>
    </cfRule>
  </conditionalFormatting>
  <conditionalFormatting sqref="N81:N85">
    <cfRule type="containsBlanks" dxfId="88" priority="99">
      <formula>LEN(TRIM(N81))=0</formula>
    </cfRule>
  </conditionalFormatting>
  <conditionalFormatting sqref="N87:N93">
    <cfRule type="containsBlanks" dxfId="87" priority="98">
      <formula>LEN(TRIM(N87))=0</formula>
    </cfRule>
  </conditionalFormatting>
  <conditionalFormatting sqref="N96:N97">
    <cfRule type="containsBlanks" dxfId="86" priority="97">
      <formula>LEN(TRIM(N96))=0</formula>
    </cfRule>
  </conditionalFormatting>
  <conditionalFormatting sqref="N100:N103">
    <cfRule type="containsBlanks" dxfId="85" priority="96">
      <formula>LEN(TRIM(N100))=0</formula>
    </cfRule>
  </conditionalFormatting>
  <conditionalFormatting sqref="N107">
    <cfRule type="containsBlanks" dxfId="84" priority="94">
      <formula>LEN(TRIM(N107))=0</formula>
    </cfRule>
  </conditionalFormatting>
  <conditionalFormatting sqref="N110">
    <cfRule type="containsBlanks" dxfId="83" priority="93">
      <formula>LEN(TRIM(N110))=0</formula>
    </cfRule>
  </conditionalFormatting>
  <conditionalFormatting sqref="N112:N117">
    <cfRule type="containsBlanks" dxfId="82" priority="92">
      <formula>LEN(TRIM(N112))=0</formula>
    </cfRule>
  </conditionalFormatting>
  <conditionalFormatting sqref="N119:N128">
    <cfRule type="containsBlanks" dxfId="81" priority="91">
      <formula>LEN(TRIM(N119))=0</formula>
    </cfRule>
  </conditionalFormatting>
  <conditionalFormatting sqref="N130:N132">
    <cfRule type="containsBlanks" dxfId="80" priority="90">
      <formula>LEN(TRIM(N130))=0</formula>
    </cfRule>
  </conditionalFormatting>
  <conditionalFormatting sqref="N134:N136">
    <cfRule type="containsBlanks" dxfId="79" priority="89">
      <formula>LEN(TRIM(N134))=0</formula>
    </cfRule>
  </conditionalFormatting>
  <conditionalFormatting sqref="N143">
    <cfRule type="containsBlanks" dxfId="78" priority="87">
      <formula>LEN(TRIM(N143))=0</formula>
    </cfRule>
  </conditionalFormatting>
  <conditionalFormatting sqref="N145">
    <cfRule type="containsBlanks" dxfId="77" priority="86">
      <formula>LEN(TRIM(N145))=0</formula>
    </cfRule>
  </conditionalFormatting>
  <conditionalFormatting sqref="N147:N148">
    <cfRule type="containsBlanks" dxfId="76" priority="85">
      <formula>LEN(TRIM(N147))=0</formula>
    </cfRule>
  </conditionalFormatting>
  <conditionalFormatting sqref="N159:N161">
    <cfRule type="containsBlanks" dxfId="75" priority="83">
      <formula>LEN(TRIM(N159))=0</formula>
    </cfRule>
  </conditionalFormatting>
  <conditionalFormatting sqref="N173">
    <cfRule type="containsBlanks" dxfId="74" priority="81">
      <formula>LEN(TRIM(N173))=0</formula>
    </cfRule>
  </conditionalFormatting>
  <conditionalFormatting sqref="N189">
    <cfRule type="containsBlanks" dxfId="73" priority="80">
      <formula>LEN(TRIM(N189))=0</formula>
    </cfRule>
  </conditionalFormatting>
  <conditionalFormatting sqref="N198">
    <cfRule type="containsBlanks" dxfId="72" priority="78">
      <formula>LEN(TRIM(N198))=0</formula>
    </cfRule>
  </conditionalFormatting>
  <conditionalFormatting sqref="N200:N205">
    <cfRule type="containsBlanks" dxfId="71" priority="77">
      <formula>LEN(TRIM(N200))=0</formula>
    </cfRule>
  </conditionalFormatting>
  <conditionalFormatting sqref="N237">
    <cfRule type="containsBlanks" dxfId="70" priority="76">
      <formula>LEN(TRIM(N237))=0</formula>
    </cfRule>
  </conditionalFormatting>
  <conditionalFormatting sqref="N239:N240">
    <cfRule type="containsBlanks" dxfId="69" priority="75">
      <formula>LEN(TRIM(N239))=0</formula>
    </cfRule>
  </conditionalFormatting>
  <conditionalFormatting sqref="N24">
    <cfRule type="containsBlanks" dxfId="68" priority="74">
      <formula>LEN(TRIM(N24))=0</formula>
    </cfRule>
  </conditionalFormatting>
  <conditionalFormatting sqref="N37">
    <cfRule type="containsBlanks" dxfId="67" priority="73">
      <formula>LEN(TRIM(N37))=0</formula>
    </cfRule>
  </conditionalFormatting>
  <conditionalFormatting sqref="N95">
    <cfRule type="containsBlanks" dxfId="66" priority="72">
      <formula>LEN(TRIM(N95))=0</formula>
    </cfRule>
  </conditionalFormatting>
  <conditionalFormatting sqref="N31">
    <cfRule type="containsBlanks" dxfId="65" priority="70">
      <formula>LEN(TRIM(N31))=0</formula>
    </cfRule>
  </conditionalFormatting>
  <conditionalFormatting sqref="N196">
    <cfRule type="containsBlanks" dxfId="64" priority="68">
      <formula>LEN(TRIM(N196))=0</formula>
    </cfRule>
  </conditionalFormatting>
  <conditionalFormatting sqref="N63:N64">
    <cfRule type="containsBlanks" dxfId="63" priority="67">
      <formula>LEN(TRIM(N63))=0</formula>
    </cfRule>
  </conditionalFormatting>
  <conditionalFormatting sqref="N65:N66">
    <cfRule type="containsBlanks" dxfId="62" priority="66">
      <formula>LEN(TRIM(N65))=0</formula>
    </cfRule>
  </conditionalFormatting>
  <conditionalFormatting sqref="N59">
    <cfRule type="containsBlanks" dxfId="61" priority="65">
      <formula>LEN(TRIM(N59))=0</formula>
    </cfRule>
  </conditionalFormatting>
  <conditionalFormatting sqref="N178">
    <cfRule type="containsBlanks" dxfId="60" priority="64">
      <formula>LEN(TRIM(N178))=0</formula>
    </cfRule>
  </conditionalFormatting>
  <conditionalFormatting sqref="N38">
    <cfRule type="containsBlanks" dxfId="59" priority="63">
      <formula>LEN(TRIM(N38))=0</formula>
    </cfRule>
  </conditionalFormatting>
  <conditionalFormatting sqref="N47">
    <cfRule type="containsBlanks" dxfId="58" priority="61">
      <formula>LEN(TRIM(N47))=0</formula>
    </cfRule>
  </conditionalFormatting>
  <conditionalFormatting sqref="N227:N228">
    <cfRule type="containsBlanks" dxfId="57" priority="60">
      <formula>LEN(TRIM(N227))=0</formula>
    </cfRule>
  </conditionalFormatting>
  <conditionalFormatting sqref="N213:N215">
    <cfRule type="containsBlanks" dxfId="56" priority="58">
      <formula>LEN(TRIM(N213))=0</formula>
    </cfRule>
  </conditionalFormatting>
  <conditionalFormatting sqref="N244">
    <cfRule type="containsBlanks" dxfId="55" priority="57">
      <formula>LEN(TRIM(N244))=0</formula>
    </cfRule>
  </conditionalFormatting>
  <conditionalFormatting sqref="N175">
    <cfRule type="containsBlanks" dxfId="54" priority="56">
      <formula>LEN(TRIM(N175))=0</formula>
    </cfRule>
  </conditionalFormatting>
  <conditionalFormatting sqref="O11:O12 O51:O55 O42 O61 O231">
    <cfRule type="containsBlanks" dxfId="53" priority="54">
      <formula>LEN(TRIM(O11))=0</formula>
    </cfRule>
  </conditionalFormatting>
  <conditionalFormatting sqref="O43:O45">
    <cfRule type="containsBlanks" dxfId="52" priority="53">
      <formula>LEN(TRIM(O43))=0</formula>
    </cfRule>
  </conditionalFormatting>
  <conditionalFormatting sqref="O50 O56">
    <cfRule type="containsBlanks" dxfId="51" priority="52">
      <formula>LEN(TRIM(O50))=0</formula>
    </cfRule>
  </conditionalFormatting>
  <conditionalFormatting sqref="O58">
    <cfRule type="containsBlanks" dxfId="50" priority="51">
      <formula>LEN(TRIM(O58))=0</formula>
    </cfRule>
  </conditionalFormatting>
  <conditionalFormatting sqref="O68:O70">
    <cfRule type="containsBlanks" dxfId="49" priority="50">
      <formula>LEN(TRIM(O68))=0</formula>
    </cfRule>
  </conditionalFormatting>
  <conditionalFormatting sqref="O72">
    <cfRule type="containsBlanks" dxfId="48" priority="49">
      <formula>LEN(TRIM(O72))=0</formula>
    </cfRule>
  </conditionalFormatting>
  <conditionalFormatting sqref="O73">
    <cfRule type="containsBlanks" dxfId="47" priority="48">
      <formula>LEN(TRIM(O73))=0</formula>
    </cfRule>
  </conditionalFormatting>
  <conditionalFormatting sqref="O75:O77">
    <cfRule type="containsBlanks" dxfId="46" priority="47">
      <formula>LEN(TRIM(O75))=0</formula>
    </cfRule>
  </conditionalFormatting>
  <conditionalFormatting sqref="O78:O80">
    <cfRule type="containsBlanks" dxfId="45" priority="46">
      <formula>LEN(TRIM(O78))=0</formula>
    </cfRule>
  </conditionalFormatting>
  <conditionalFormatting sqref="O81:O85">
    <cfRule type="containsBlanks" dxfId="44" priority="45">
      <formula>LEN(TRIM(O81))=0</formula>
    </cfRule>
  </conditionalFormatting>
  <conditionalFormatting sqref="O87:O93">
    <cfRule type="containsBlanks" dxfId="43" priority="44">
      <formula>LEN(TRIM(O87))=0</formula>
    </cfRule>
  </conditionalFormatting>
  <conditionalFormatting sqref="O96:O97">
    <cfRule type="containsBlanks" dxfId="42" priority="43">
      <formula>LEN(TRIM(O96))=0</formula>
    </cfRule>
  </conditionalFormatting>
  <conditionalFormatting sqref="O100:O103">
    <cfRule type="containsBlanks" dxfId="41" priority="42">
      <formula>LEN(TRIM(O100))=0</formula>
    </cfRule>
  </conditionalFormatting>
  <conditionalFormatting sqref="O105">
    <cfRule type="containsBlanks" dxfId="40" priority="41">
      <formula>LEN(TRIM(O105))=0</formula>
    </cfRule>
  </conditionalFormatting>
  <conditionalFormatting sqref="O107">
    <cfRule type="containsBlanks" dxfId="39" priority="40">
      <formula>LEN(TRIM(O107))=0</formula>
    </cfRule>
  </conditionalFormatting>
  <conditionalFormatting sqref="O110">
    <cfRule type="containsBlanks" dxfId="38" priority="39">
      <formula>LEN(TRIM(O110))=0</formula>
    </cfRule>
  </conditionalFormatting>
  <conditionalFormatting sqref="O112:O117">
    <cfRule type="containsBlanks" dxfId="37" priority="38">
      <formula>LEN(TRIM(O112))=0</formula>
    </cfRule>
  </conditionalFormatting>
  <conditionalFormatting sqref="O119:O128">
    <cfRule type="containsBlanks" dxfId="36" priority="37">
      <formula>LEN(TRIM(O119))=0</formula>
    </cfRule>
  </conditionalFormatting>
  <conditionalFormatting sqref="O130:O132">
    <cfRule type="containsBlanks" dxfId="35" priority="36">
      <formula>LEN(TRIM(O130))=0</formula>
    </cfRule>
  </conditionalFormatting>
  <conditionalFormatting sqref="O134:O136">
    <cfRule type="containsBlanks" dxfId="34" priority="35">
      <formula>LEN(TRIM(O134))=0</formula>
    </cfRule>
  </conditionalFormatting>
  <conditionalFormatting sqref="O138:O141">
    <cfRule type="containsBlanks" dxfId="33" priority="34">
      <formula>LEN(TRIM(O138))=0</formula>
    </cfRule>
  </conditionalFormatting>
  <conditionalFormatting sqref="O143">
    <cfRule type="containsBlanks" dxfId="32" priority="33">
      <formula>LEN(TRIM(O143))=0</formula>
    </cfRule>
  </conditionalFormatting>
  <conditionalFormatting sqref="O145">
    <cfRule type="containsBlanks" dxfId="31" priority="32">
      <formula>LEN(TRIM(O145))=0</formula>
    </cfRule>
  </conditionalFormatting>
  <conditionalFormatting sqref="O147:O148">
    <cfRule type="containsBlanks" dxfId="30" priority="31">
      <formula>LEN(TRIM(O147))=0</formula>
    </cfRule>
  </conditionalFormatting>
  <conditionalFormatting sqref="O156:O157">
    <cfRule type="containsBlanks" dxfId="29" priority="30">
      <formula>LEN(TRIM(O156))=0</formula>
    </cfRule>
  </conditionalFormatting>
  <conditionalFormatting sqref="O159:O161">
    <cfRule type="containsBlanks" dxfId="28" priority="29">
      <formula>LEN(TRIM(O159))=0</formula>
    </cfRule>
  </conditionalFormatting>
  <conditionalFormatting sqref="O165:O171">
    <cfRule type="containsBlanks" dxfId="27" priority="28">
      <formula>LEN(TRIM(O165))=0</formula>
    </cfRule>
  </conditionalFormatting>
  <conditionalFormatting sqref="O173">
    <cfRule type="containsBlanks" dxfId="26" priority="27">
      <formula>LEN(TRIM(O173))=0</formula>
    </cfRule>
  </conditionalFormatting>
  <conditionalFormatting sqref="O189">
    <cfRule type="containsBlanks" dxfId="25" priority="26">
      <formula>LEN(TRIM(O189))=0</formula>
    </cfRule>
  </conditionalFormatting>
  <conditionalFormatting sqref="O194">
    <cfRule type="containsBlanks" dxfId="24" priority="25">
      <formula>LEN(TRIM(O194))=0</formula>
    </cfRule>
  </conditionalFormatting>
  <conditionalFormatting sqref="O198">
    <cfRule type="containsBlanks" dxfId="23" priority="24">
      <formula>LEN(TRIM(O198))=0</formula>
    </cfRule>
  </conditionalFormatting>
  <conditionalFormatting sqref="O200:O205">
    <cfRule type="containsBlanks" dxfId="22" priority="23">
      <formula>LEN(TRIM(O200))=0</formula>
    </cfRule>
  </conditionalFormatting>
  <conditionalFormatting sqref="O237">
    <cfRule type="containsBlanks" dxfId="21" priority="22">
      <formula>LEN(TRIM(O237))=0</formula>
    </cfRule>
  </conditionalFormatting>
  <conditionalFormatting sqref="O239:O240">
    <cfRule type="containsBlanks" dxfId="20" priority="21">
      <formula>LEN(TRIM(O239))=0</formula>
    </cfRule>
  </conditionalFormatting>
  <conditionalFormatting sqref="O24">
    <cfRule type="containsBlanks" dxfId="19" priority="20">
      <formula>LEN(TRIM(O24))=0</formula>
    </cfRule>
  </conditionalFormatting>
  <conditionalFormatting sqref="O37">
    <cfRule type="containsBlanks" dxfId="18" priority="19">
      <formula>LEN(TRIM(O37))=0</formula>
    </cfRule>
  </conditionalFormatting>
  <conditionalFormatting sqref="O95">
    <cfRule type="containsBlanks" dxfId="17" priority="18">
      <formula>LEN(TRIM(O95))=0</formula>
    </cfRule>
  </conditionalFormatting>
  <conditionalFormatting sqref="O99">
    <cfRule type="containsBlanks" dxfId="16" priority="17">
      <formula>LEN(TRIM(O99))=0</formula>
    </cfRule>
  </conditionalFormatting>
  <conditionalFormatting sqref="O31">
    <cfRule type="containsBlanks" dxfId="15" priority="16">
      <formula>LEN(TRIM(O31))=0</formula>
    </cfRule>
  </conditionalFormatting>
  <conditionalFormatting sqref="O163">
    <cfRule type="containsBlanks" dxfId="14" priority="15">
      <formula>LEN(TRIM(O163))=0</formula>
    </cfRule>
  </conditionalFormatting>
  <conditionalFormatting sqref="O196">
    <cfRule type="containsBlanks" dxfId="13" priority="14">
      <formula>LEN(TRIM(O196))=0</formula>
    </cfRule>
  </conditionalFormatting>
  <conditionalFormatting sqref="O63:O64">
    <cfRule type="containsBlanks" dxfId="12" priority="13">
      <formula>LEN(TRIM(O63))=0</formula>
    </cfRule>
  </conditionalFormatting>
  <conditionalFormatting sqref="O65:O66">
    <cfRule type="containsBlanks" dxfId="11" priority="12">
      <formula>LEN(TRIM(O65))=0</formula>
    </cfRule>
  </conditionalFormatting>
  <conditionalFormatting sqref="O59">
    <cfRule type="containsBlanks" dxfId="10" priority="11">
      <formula>LEN(TRIM(O59))=0</formula>
    </cfRule>
  </conditionalFormatting>
  <conditionalFormatting sqref="O178">
    <cfRule type="containsBlanks" dxfId="9" priority="10">
      <formula>LEN(TRIM(O178))=0</formula>
    </cfRule>
  </conditionalFormatting>
  <conditionalFormatting sqref="O38">
    <cfRule type="containsBlanks" dxfId="8" priority="9">
      <formula>LEN(TRIM(O38))=0</formula>
    </cfRule>
  </conditionalFormatting>
  <conditionalFormatting sqref="O47">
    <cfRule type="containsBlanks" dxfId="7" priority="7">
      <formula>LEN(TRIM(O47))=0</formula>
    </cfRule>
  </conditionalFormatting>
  <conditionalFormatting sqref="O46">
    <cfRule type="containsBlanks" dxfId="6" priority="8">
      <formula>LEN(TRIM(O46))=0</formula>
    </cfRule>
  </conditionalFormatting>
  <conditionalFormatting sqref="O227:O228">
    <cfRule type="containsBlanks" dxfId="5" priority="6">
      <formula>LEN(TRIM(O227))=0</formula>
    </cfRule>
  </conditionalFormatting>
  <conditionalFormatting sqref="O241">
    <cfRule type="containsBlanks" dxfId="4" priority="5">
      <formula>LEN(TRIM(O241))=0</formula>
    </cfRule>
  </conditionalFormatting>
  <conditionalFormatting sqref="O213:O215">
    <cfRule type="containsBlanks" dxfId="3" priority="4">
      <formula>LEN(TRIM(O213))=0</formula>
    </cfRule>
  </conditionalFormatting>
  <conditionalFormatting sqref="O244">
    <cfRule type="containsBlanks" dxfId="2" priority="3">
      <formula>LEN(TRIM(O244))=0</formula>
    </cfRule>
  </conditionalFormatting>
  <conditionalFormatting sqref="O175">
    <cfRule type="containsBlanks" dxfId="1" priority="2">
      <formula>LEN(TRIM(O175))=0</formula>
    </cfRule>
  </conditionalFormatting>
  <conditionalFormatting sqref="O234">
    <cfRule type="containsBlanks" dxfId="0" priority="1">
      <formula>LEN(TRIM(O234))=0</formula>
    </cfRule>
  </conditionalFormatting>
  <dataValidations count="1">
    <dataValidation type="list" allowBlank="1" showInputMessage="1" showErrorMessage="1" sqref="R243:R246 R10:R241">
      <formula1>$AA$10:$AA$14</formula1>
    </dataValidation>
  </dataValidations>
  <printOptions horizontalCentered="1"/>
  <pageMargins left="0.19685039370078741" right="0.19685039370078741" top="0.51181102362204722" bottom="0.31496062992125984" header="0.23622047244094491" footer="0.15748031496062992"/>
  <pageSetup paperSize="8" scale="66" orientation="landscape" r:id="rId1"/>
  <headerFooter>
    <oddHeader>&amp;R&amp;"-,Kurziv"&amp;8Obrazac PRP</oddHeader>
    <oddFooter>&amp;C&amp;8&amp;P / &amp;N</oddFooter>
  </headerFooter>
  <ignoredErrors>
    <ignoredError sqref="K243 K245 K142 K158 K172 K195 K144 K146 K162 K164 K174 K176:K177 K197 K2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.28515625" bestFit="1" customWidth="1"/>
    <col min="2" max="2" width="34.28515625" customWidth="1"/>
    <col min="3" max="3" width="44" bestFit="1" customWidth="1"/>
    <col min="4" max="4" width="75.28515625" bestFit="1" customWidth="1"/>
    <col min="5" max="5" width="14.140625" bestFit="1" customWidth="1"/>
    <col min="6" max="6" width="14.42578125" bestFit="1" customWidth="1"/>
  </cols>
  <sheetData>
    <row r="2" spans="1:6" x14ac:dyDescent="0.25">
      <c r="A2" s="877" t="s">
        <v>324</v>
      </c>
      <c r="B2" s="875" t="s">
        <v>325</v>
      </c>
      <c r="C2" s="876" t="s">
        <v>575</v>
      </c>
      <c r="D2" s="876"/>
      <c r="E2" s="876"/>
      <c r="F2" s="876"/>
    </row>
    <row r="3" spans="1:6" ht="25.5" x14ac:dyDescent="0.25">
      <c r="A3" s="878"/>
      <c r="B3" s="875"/>
      <c r="C3" s="300" t="s">
        <v>326</v>
      </c>
      <c r="D3" s="300" t="s">
        <v>327</v>
      </c>
      <c r="E3" s="300" t="s">
        <v>328</v>
      </c>
      <c r="F3" s="300" t="s">
        <v>329</v>
      </c>
    </row>
    <row r="4" spans="1:6" s="249" customFormat="1" x14ac:dyDescent="0.25">
      <c r="A4" s="873" t="s">
        <v>330</v>
      </c>
      <c r="B4" s="873" t="s">
        <v>331</v>
      </c>
      <c r="C4" s="270" t="s">
        <v>332</v>
      </c>
      <c r="D4" s="270" t="s">
        <v>333</v>
      </c>
      <c r="E4" s="271" t="s">
        <v>334</v>
      </c>
      <c r="F4" s="271">
        <v>2</v>
      </c>
    </row>
    <row r="5" spans="1:6" s="249" customFormat="1" x14ac:dyDescent="0.25">
      <c r="A5" s="873"/>
      <c r="B5" s="873"/>
      <c r="C5" s="274" t="s">
        <v>335</v>
      </c>
      <c r="D5" s="274" t="s">
        <v>336</v>
      </c>
      <c r="E5" s="275" t="s">
        <v>334</v>
      </c>
      <c r="F5" s="275">
        <v>7</v>
      </c>
    </row>
    <row r="6" spans="1:6" s="249" customFormat="1" x14ac:dyDescent="0.25">
      <c r="A6" s="873"/>
      <c r="B6" s="873"/>
      <c r="C6" s="272" t="s">
        <v>337</v>
      </c>
      <c r="D6" s="272" t="s">
        <v>338</v>
      </c>
      <c r="E6" s="273" t="s">
        <v>334</v>
      </c>
      <c r="F6" s="273">
        <v>2</v>
      </c>
    </row>
    <row r="7" spans="1:6" x14ac:dyDescent="0.25">
      <c r="A7" s="869" t="s">
        <v>339</v>
      </c>
      <c r="B7" s="869" t="s">
        <v>340</v>
      </c>
      <c r="C7" s="263" t="s">
        <v>341</v>
      </c>
      <c r="D7" s="263" t="s">
        <v>342</v>
      </c>
      <c r="E7" s="264" t="s">
        <v>343</v>
      </c>
      <c r="F7" s="265">
        <v>250000</v>
      </c>
    </row>
    <row r="8" spans="1:6" x14ac:dyDescent="0.25">
      <c r="A8" s="869"/>
      <c r="B8" s="869"/>
      <c r="C8" s="260" t="s">
        <v>344</v>
      </c>
      <c r="D8" s="260" t="s">
        <v>345</v>
      </c>
      <c r="E8" s="261" t="s">
        <v>334</v>
      </c>
      <c r="F8" s="261">
        <v>2</v>
      </c>
    </row>
    <row r="9" spans="1:6" ht="25.5" x14ac:dyDescent="0.25">
      <c r="A9" s="868" t="s">
        <v>346</v>
      </c>
      <c r="B9" s="868" t="s">
        <v>347</v>
      </c>
      <c r="C9" s="250" t="s">
        <v>348</v>
      </c>
      <c r="D9" s="250" t="s">
        <v>349</v>
      </c>
      <c r="E9" s="251" t="s">
        <v>350</v>
      </c>
      <c r="F9" s="251">
        <v>60</v>
      </c>
    </row>
    <row r="10" spans="1:6" ht="38.25" x14ac:dyDescent="0.25">
      <c r="A10" s="868"/>
      <c r="B10" s="868"/>
      <c r="C10" s="248" t="s">
        <v>351</v>
      </c>
      <c r="D10" s="248" t="s">
        <v>352</v>
      </c>
      <c r="E10" s="246" t="s">
        <v>350</v>
      </c>
      <c r="F10" s="246">
        <v>18</v>
      </c>
    </row>
    <row r="11" spans="1:6" ht="25.5" x14ac:dyDescent="0.25">
      <c r="A11" s="868" t="s">
        <v>353</v>
      </c>
      <c r="B11" s="868" t="s">
        <v>354</v>
      </c>
      <c r="C11" s="247" t="s">
        <v>355</v>
      </c>
      <c r="D11" s="247" t="s">
        <v>356</v>
      </c>
      <c r="E11" s="245" t="s">
        <v>334</v>
      </c>
      <c r="F11" s="245">
        <v>3</v>
      </c>
    </row>
    <row r="12" spans="1:6" x14ac:dyDescent="0.25">
      <c r="A12" s="868"/>
      <c r="B12" s="868"/>
      <c r="C12" s="252" t="s">
        <v>574</v>
      </c>
      <c r="D12" s="253" t="s">
        <v>357</v>
      </c>
      <c r="E12" s="254" t="s">
        <v>343</v>
      </c>
      <c r="F12" s="255">
        <v>500000</v>
      </c>
    </row>
    <row r="13" spans="1:6" x14ac:dyDescent="0.25">
      <c r="A13" s="868"/>
      <c r="B13" s="868"/>
      <c r="C13" s="248" t="s">
        <v>358</v>
      </c>
      <c r="D13" s="248" t="s">
        <v>359</v>
      </c>
      <c r="E13" s="246" t="s">
        <v>350</v>
      </c>
      <c r="F13" s="246">
        <v>7</v>
      </c>
    </row>
    <row r="14" spans="1:6" ht="25.5" x14ac:dyDescent="0.25">
      <c r="A14" s="240" t="s">
        <v>360</v>
      </c>
      <c r="B14" s="240" t="s">
        <v>573</v>
      </c>
      <c r="C14" s="240" t="s">
        <v>361</v>
      </c>
      <c r="D14" s="240" t="s">
        <v>316</v>
      </c>
      <c r="E14" s="241" t="s">
        <v>350</v>
      </c>
      <c r="F14" s="241">
        <v>150</v>
      </c>
    </row>
    <row r="15" spans="1:6" ht="25.5" x14ac:dyDescent="0.25">
      <c r="A15" s="868" t="s">
        <v>362</v>
      </c>
      <c r="B15" s="868" t="s">
        <v>363</v>
      </c>
      <c r="C15" s="250" t="s">
        <v>364</v>
      </c>
      <c r="D15" s="250" t="s">
        <v>572</v>
      </c>
      <c r="E15" s="251" t="s">
        <v>350</v>
      </c>
      <c r="F15" s="251">
        <v>7</v>
      </c>
    </row>
    <row r="16" spans="1:6" ht="25.5" x14ac:dyDescent="0.25">
      <c r="A16" s="868"/>
      <c r="B16" s="868"/>
      <c r="C16" s="248" t="s">
        <v>365</v>
      </c>
      <c r="D16" s="248" t="s">
        <v>366</v>
      </c>
      <c r="E16" s="246" t="s">
        <v>350</v>
      </c>
      <c r="F16" s="246">
        <v>83</v>
      </c>
    </row>
    <row r="17" spans="1:6" ht="25.5" x14ac:dyDescent="0.25">
      <c r="A17" s="868" t="s">
        <v>367</v>
      </c>
      <c r="B17" s="868" t="s">
        <v>368</v>
      </c>
      <c r="C17" s="250" t="s">
        <v>369</v>
      </c>
      <c r="D17" s="250" t="s">
        <v>370</v>
      </c>
      <c r="E17" s="251" t="s">
        <v>334</v>
      </c>
      <c r="F17" s="251">
        <v>15</v>
      </c>
    </row>
    <row r="18" spans="1:6" ht="25.5" x14ac:dyDescent="0.25">
      <c r="A18" s="868"/>
      <c r="B18" s="868"/>
      <c r="C18" s="248" t="s">
        <v>371</v>
      </c>
      <c r="D18" s="248" t="s">
        <v>372</v>
      </c>
      <c r="E18" s="246" t="s">
        <v>334</v>
      </c>
      <c r="F18" s="246">
        <v>4</v>
      </c>
    </row>
    <row r="19" spans="1:6" ht="25.5" x14ac:dyDescent="0.25">
      <c r="A19" s="237" t="s">
        <v>373</v>
      </c>
      <c r="B19" s="237" t="s">
        <v>374</v>
      </c>
      <c r="C19" s="237" t="s">
        <v>375</v>
      </c>
      <c r="D19" s="237" t="s">
        <v>376</v>
      </c>
      <c r="E19" s="238" t="s">
        <v>377</v>
      </c>
      <c r="F19" s="239">
        <v>30973</v>
      </c>
    </row>
    <row r="20" spans="1:6" ht="25.5" x14ac:dyDescent="0.25">
      <c r="A20" s="874" t="s">
        <v>378</v>
      </c>
      <c r="B20" s="874" t="s">
        <v>379</v>
      </c>
      <c r="C20" s="258" t="s">
        <v>380</v>
      </c>
      <c r="D20" s="258" t="s">
        <v>309</v>
      </c>
      <c r="E20" s="259" t="s">
        <v>350</v>
      </c>
      <c r="F20" s="259">
        <v>115</v>
      </c>
    </row>
    <row r="21" spans="1:6" x14ac:dyDescent="0.25">
      <c r="A21" s="874"/>
      <c r="B21" s="874"/>
      <c r="C21" s="256" t="s">
        <v>381</v>
      </c>
      <c r="D21" s="256" t="s">
        <v>310</v>
      </c>
      <c r="E21" s="257" t="s">
        <v>350</v>
      </c>
      <c r="F21" s="257">
        <v>135</v>
      </c>
    </row>
    <row r="22" spans="1:6" ht="38.25" x14ac:dyDescent="0.25">
      <c r="A22" s="242" t="s">
        <v>382</v>
      </c>
      <c r="B22" s="242" t="s">
        <v>383</v>
      </c>
      <c r="C22" s="242" t="s">
        <v>384</v>
      </c>
      <c r="D22" s="242" t="s">
        <v>311</v>
      </c>
      <c r="E22" s="243" t="s">
        <v>350</v>
      </c>
      <c r="F22" s="243">
        <v>105</v>
      </c>
    </row>
    <row r="23" spans="1:6" ht="25.5" x14ac:dyDescent="0.25">
      <c r="A23" s="874" t="s">
        <v>385</v>
      </c>
      <c r="B23" s="874" t="s">
        <v>386</v>
      </c>
      <c r="C23" s="258" t="s">
        <v>387</v>
      </c>
      <c r="D23" s="258" t="s">
        <v>312</v>
      </c>
      <c r="E23" s="259" t="s">
        <v>350</v>
      </c>
      <c r="F23" s="259">
        <v>31</v>
      </c>
    </row>
    <row r="24" spans="1:6" ht="25.5" x14ac:dyDescent="0.25">
      <c r="A24" s="874"/>
      <c r="B24" s="874"/>
      <c r="C24" s="256" t="s">
        <v>388</v>
      </c>
      <c r="D24" s="256" t="s">
        <v>313</v>
      </c>
      <c r="E24" s="257" t="s">
        <v>350</v>
      </c>
      <c r="F24" s="257">
        <v>22</v>
      </c>
    </row>
    <row r="25" spans="1:6" x14ac:dyDescent="0.25">
      <c r="A25" s="874" t="s">
        <v>389</v>
      </c>
      <c r="B25" s="874" t="s">
        <v>390</v>
      </c>
      <c r="C25" s="258" t="s">
        <v>391</v>
      </c>
      <c r="D25" s="258" t="s">
        <v>308</v>
      </c>
      <c r="E25" s="259" t="s">
        <v>350</v>
      </c>
      <c r="F25" s="259">
        <v>15</v>
      </c>
    </row>
    <row r="26" spans="1:6" x14ac:dyDescent="0.25">
      <c r="A26" s="874"/>
      <c r="B26" s="874"/>
      <c r="C26" s="256" t="s">
        <v>392</v>
      </c>
      <c r="D26" s="256" t="s">
        <v>307</v>
      </c>
      <c r="E26" s="257" t="s">
        <v>350</v>
      </c>
      <c r="F26" s="257">
        <v>1</v>
      </c>
    </row>
    <row r="27" spans="1:6" x14ac:dyDescent="0.25">
      <c r="A27" s="874" t="s">
        <v>393</v>
      </c>
      <c r="B27" s="874" t="s">
        <v>394</v>
      </c>
      <c r="C27" s="258" t="s">
        <v>395</v>
      </c>
      <c r="D27" s="258" t="s">
        <v>314</v>
      </c>
      <c r="E27" s="259" t="s">
        <v>350</v>
      </c>
      <c r="F27" s="259">
        <v>1</v>
      </c>
    </row>
    <row r="28" spans="1:6" x14ac:dyDescent="0.25">
      <c r="A28" s="874"/>
      <c r="B28" s="874"/>
      <c r="C28" s="256" t="s">
        <v>396</v>
      </c>
      <c r="D28" s="256" t="s">
        <v>315</v>
      </c>
      <c r="E28" s="257" t="s">
        <v>350</v>
      </c>
      <c r="F28" s="257">
        <v>5</v>
      </c>
    </row>
    <row r="29" spans="1:6" ht="25.5" x14ac:dyDescent="0.25">
      <c r="A29" s="869" t="s">
        <v>397</v>
      </c>
      <c r="B29" s="869" t="s">
        <v>398</v>
      </c>
      <c r="C29" s="263" t="s">
        <v>399</v>
      </c>
      <c r="D29" s="263" t="s">
        <v>400</v>
      </c>
      <c r="E29" s="264" t="s">
        <v>350</v>
      </c>
      <c r="F29" s="265">
        <v>100000</v>
      </c>
    </row>
    <row r="30" spans="1:6" ht="25.5" x14ac:dyDescent="0.25">
      <c r="A30" s="869"/>
      <c r="B30" s="869"/>
      <c r="C30" s="260" t="s">
        <v>401</v>
      </c>
      <c r="D30" s="260" t="s">
        <v>402</v>
      </c>
      <c r="E30" s="261" t="s">
        <v>350</v>
      </c>
      <c r="F30" s="262">
        <v>200000</v>
      </c>
    </row>
    <row r="31" spans="1:6" ht="36" customHeight="1" x14ac:dyDescent="0.25">
      <c r="A31" s="240" t="s">
        <v>403</v>
      </c>
      <c r="B31" s="240" t="s">
        <v>404</v>
      </c>
      <c r="C31" s="240" t="s">
        <v>405</v>
      </c>
      <c r="D31" s="240" t="s">
        <v>317</v>
      </c>
      <c r="E31" s="241" t="s">
        <v>350</v>
      </c>
      <c r="F31" s="241">
        <v>10</v>
      </c>
    </row>
    <row r="32" spans="1:6" ht="25.5" x14ac:dyDescent="0.25">
      <c r="A32" s="240" t="s">
        <v>406</v>
      </c>
      <c r="B32" s="240" t="s">
        <v>407</v>
      </c>
      <c r="C32" s="240" t="s">
        <v>408</v>
      </c>
      <c r="D32" s="240" t="s">
        <v>318</v>
      </c>
      <c r="E32" s="241" t="s">
        <v>350</v>
      </c>
      <c r="F32" s="241">
        <v>3</v>
      </c>
    </row>
    <row r="33" spans="1:6" x14ac:dyDescent="0.25">
      <c r="A33" s="240" t="s">
        <v>409</v>
      </c>
      <c r="B33" s="240" t="s">
        <v>410</v>
      </c>
      <c r="C33" s="240" t="s">
        <v>411</v>
      </c>
      <c r="D33" s="240" t="s">
        <v>319</v>
      </c>
      <c r="E33" s="241" t="s">
        <v>412</v>
      </c>
      <c r="F33" s="241">
        <v>20</v>
      </c>
    </row>
    <row r="34" spans="1:6" s="249" customFormat="1" ht="25.5" x14ac:dyDescent="0.25">
      <c r="A34" s="873" t="s">
        <v>413</v>
      </c>
      <c r="B34" s="873" t="s">
        <v>414</v>
      </c>
      <c r="C34" s="276" t="s">
        <v>415</v>
      </c>
      <c r="D34" s="276" t="s">
        <v>416</v>
      </c>
      <c r="E34" s="277" t="s">
        <v>417</v>
      </c>
      <c r="F34" s="277">
        <v>8</v>
      </c>
    </row>
    <row r="35" spans="1:6" s="249" customFormat="1" x14ac:dyDescent="0.25">
      <c r="A35" s="873"/>
      <c r="B35" s="873"/>
      <c r="C35" s="272" t="s">
        <v>418</v>
      </c>
      <c r="D35" s="272" t="s">
        <v>419</v>
      </c>
      <c r="E35" s="273" t="s">
        <v>420</v>
      </c>
      <c r="F35" s="273">
        <v>30</v>
      </c>
    </row>
    <row r="36" spans="1:6" ht="38.25" x14ac:dyDescent="0.25">
      <c r="A36" s="237" t="s">
        <v>421</v>
      </c>
      <c r="B36" s="237" t="s">
        <v>422</v>
      </c>
      <c r="C36" s="237" t="s">
        <v>423</v>
      </c>
      <c r="D36" s="237" t="s">
        <v>424</v>
      </c>
      <c r="E36" s="238" t="s">
        <v>334</v>
      </c>
      <c r="F36" s="238">
        <v>1</v>
      </c>
    </row>
    <row r="37" spans="1:6" ht="25.5" x14ac:dyDescent="0.25">
      <c r="A37" s="868" t="s">
        <v>425</v>
      </c>
      <c r="B37" s="868" t="s">
        <v>426</v>
      </c>
      <c r="C37" s="247" t="s">
        <v>427</v>
      </c>
      <c r="D37" s="247" t="s">
        <v>428</v>
      </c>
      <c r="E37" s="245" t="s">
        <v>350</v>
      </c>
      <c r="F37" s="245">
        <v>5</v>
      </c>
    </row>
    <row r="38" spans="1:6" ht="25.5" x14ac:dyDescent="0.25">
      <c r="A38" s="868"/>
      <c r="B38" s="868"/>
      <c r="C38" s="252" t="s">
        <v>429</v>
      </c>
      <c r="D38" s="252" t="s">
        <v>430</v>
      </c>
      <c r="E38" s="254" t="s">
        <v>350</v>
      </c>
      <c r="F38" s="254">
        <v>5</v>
      </c>
    </row>
    <row r="39" spans="1:6" x14ac:dyDescent="0.25">
      <c r="A39" s="868"/>
      <c r="B39" s="868"/>
      <c r="C39" s="248" t="s">
        <v>431</v>
      </c>
      <c r="D39" s="248" t="s">
        <v>432</v>
      </c>
      <c r="E39" s="246" t="s">
        <v>334</v>
      </c>
      <c r="F39" s="246">
        <v>10</v>
      </c>
    </row>
    <row r="40" spans="1:6" ht="25.5" x14ac:dyDescent="0.25">
      <c r="A40" s="868" t="s">
        <v>433</v>
      </c>
      <c r="B40" s="868" t="s">
        <v>434</v>
      </c>
      <c r="C40" s="250" t="s">
        <v>435</v>
      </c>
      <c r="D40" s="250" t="s">
        <v>436</v>
      </c>
      <c r="E40" s="251" t="s">
        <v>350</v>
      </c>
      <c r="F40" s="251">
        <v>5</v>
      </c>
    </row>
    <row r="41" spans="1:6" ht="25.5" x14ac:dyDescent="0.25">
      <c r="A41" s="868"/>
      <c r="B41" s="868"/>
      <c r="C41" s="248" t="s">
        <v>437</v>
      </c>
      <c r="D41" s="248" t="s">
        <v>438</v>
      </c>
      <c r="E41" s="246" t="s">
        <v>334</v>
      </c>
      <c r="F41" s="246">
        <v>1</v>
      </c>
    </row>
    <row r="42" spans="1:6" ht="38.25" x14ac:dyDescent="0.25">
      <c r="A42" s="237" t="s">
        <v>439</v>
      </c>
      <c r="B42" s="237" t="s">
        <v>440</v>
      </c>
      <c r="C42" s="237" t="s">
        <v>441</v>
      </c>
      <c r="D42" s="237" t="s">
        <v>442</v>
      </c>
      <c r="E42" s="238" t="s">
        <v>412</v>
      </c>
      <c r="F42" s="238">
        <v>0.5</v>
      </c>
    </row>
    <row r="43" spans="1:6" ht="25.5" x14ac:dyDescent="0.25">
      <c r="A43" s="868" t="s">
        <v>443</v>
      </c>
      <c r="B43" s="868" t="s">
        <v>444</v>
      </c>
      <c r="C43" s="250" t="s">
        <v>445</v>
      </c>
      <c r="D43" s="250" t="s">
        <v>446</v>
      </c>
      <c r="E43" s="251" t="s">
        <v>350</v>
      </c>
      <c r="F43" s="251">
        <v>3</v>
      </c>
    </row>
    <row r="44" spans="1:6" ht="25.5" x14ac:dyDescent="0.25">
      <c r="A44" s="868"/>
      <c r="B44" s="868"/>
      <c r="C44" s="248" t="s">
        <v>447</v>
      </c>
      <c r="D44" s="248" t="s">
        <v>448</v>
      </c>
      <c r="E44" s="246" t="s">
        <v>350</v>
      </c>
      <c r="F44" s="246">
        <v>63</v>
      </c>
    </row>
    <row r="45" spans="1:6" x14ac:dyDescent="0.25">
      <c r="A45" s="868" t="s">
        <v>449</v>
      </c>
      <c r="B45" s="868" t="s">
        <v>450</v>
      </c>
      <c r="C45" s="247" t="s">
        <v>451</v>
      </c>
      <c r="D45" s="247" t="s">
        <v>452</v>
      </c>
      <c r="E45" s="245" t="s">
        <v>350</v>
      </c>
      <c r="F45" s="245">
        <v>350</v>
      </c>
    </row>
    <row r="46" spans="1:6" ht="25.5" x14ac:dyDescent="0.25">
      <c r="A46" s="868"/>
      <c r="B46" s="868"/>
      <c r="C46" s="252" t="s">
        <v>453</v>
      </c>
      <c r="D46" s="252" t="s">
        <v>454</v>
      </c>
      <c r="E46" s="254" t="s">
        <v>412</v>
      </c>
      <c r="F46" s="254">
        <v>10</v>
      </c>
    </row>
    <row r="47" spans="1:6" ht="25.5" x14ac:dyDescent="0.25">
      <c r="A47" s="868"/>
      <c r="B47" s="868"/>
      <c r="C47" s="248" t="s">
        <v>455</v>
      </c>
      <c r="D47" s="248" t="s">
        <v>456</v>
      </c>
      <c r="E47" s="246" t="s">
        <v>350</v>
      </c>
      <c r="F47" s="246">
        <v>20</v>
      </c>
    </row>
    <row r="48" spans="1:6" ht="38.25" x14ac:dyDescent="0.25">
      <c r="A48" s="237" t="s">
        <v>457</v>
      </c>
      <c r="B48" s="237" t="s">
        <v>458</v>
      </c>
      <c r="C48" s="237"/>
      <c r="D48" s="237"/>
      <c r="E48" s="244"/>
      <c r="F48" s="238"/>
    </row>
    <row r="49" spans="1:6" ht="25.5" x14ac:dyDescent="0.25">
      <c r="A49" s="868" t="s">
        <v>459</v>
      </c>
      <c r="B49" s="868" t="s">
        <v>460</v>
      </c>
      <c r="C49" s="250" t="s">
        <v>461</v>
      </c>
      <c r="D49" s="250" t="s">
        <v>462</v>
      </c>
      <c r="E49" s="251" t="s">
        <v>412</v>
      </c>
      <c r="F49" s="251">
        <v>10</v>
      </c>
    </row>
    <row r="50" spans="1:6" ht="25.5" x14ac:dyDescent="0.25">
      <c r="A50" s="868"/>
      <c r="B50" s="868"/>
      <c r="C50" s="248" t="s">
        <v>463</v>
      </c>
      <c r="D50" s="248" t="s">
        <v>464</v>
      </c>
      <c r="E50" s="246" t="s">
        <v>412</v>
      </c>
      <c r="F50" s="246">
        <v>20</v>
      </c>
    </row>
    <row r="51" spans="1:6" ht="25.5" x14ac:dyDescent="0.25">
      <c r="A51" s="240" t="s">
        <v>465</v>
      </c>
      <c r="B51" s="240" t="s">
        <v>466</v>
      </c>
      <c r="C51" s="240" t="s">
        <v>467</v>
      </c>
      <c r="D51" s="240" t="s">
        <v>468</v>
      </c>
      <c r="E51" s="241" t="s">
        <v>350</v>
      </c>
      <c r="F51" s="241">
        <v>10</v>
      </c>
    </row>
    <row r="52" spans="1:6" ht="38.25" x14ac:dyDescent="0.25">
      <c r="A52" s="240" t="s">
        <v>469</v>
      </c>
      <c r="B52" s="240" t="s">
        <v>470</v>
      </c>
      <c r="C52" s="240" t="s">
        <v>471</v>
      </c>
      <c r="D52" s="240" t="s">
        <v>472</v>
      </c>
      <c r="E52" s="241" t="s">
        <v>350</v>
      </c>
      <c r="F52" s="241">
        <v>5</v>
      </c>
    </row>
    <row r="53" spans="1:6" x14ac:dyDescent="0.25">
      <c r="A53" s="868" t="s">
        <v>473</v>
      </c>
      <c r="B53" s="868" t="s">
        <v>474</v>
      </c>
      <c r="C53" s="250" t="s">
        <v>475</v>
      </c>
      <c r="D53" s="250" t="s">
        <v>476</v>
      </c>
      <c r="E53" s="251" t="s">
        <v>350</v>
      </c>
      <c r="F53" s="251">
        <v>6</v>
      </c>
    </row>
    <row r="54" spans="1:6" ht="25.5" x14ac:dyDescent="0.25">
      <c r="A54" s="868"/>
      <c r="B54" s="868"/>
      <c r="C54" s="248" t="s">
        <v>477</v>
      </c>
      <c r="D54" s="248" t="s">
        <v>478</v>
      </c>
      <c r="E54" s="246" t="s">
        <v>350</v>
      </c>
      <c r="F54" s="246">
        <v>30</v>
      </c>
    </row>
    <row r="55" spans="1:6" s="249" customFormat="1" x14ac:dyDescent="0.25">
      <c r="A55" s="873" t="s">
        <v>479</v>
      </c>
      <c r="B55" s="870" t="s">
        <v>480</v>
      </c>
      <c r="C55" s="270" t="s">
        <v>481</v>
      </c>
      <c r="D55" s="270" t="s">
        <v>482</v>
      </c>
      <c r="E55" s="271" t="s">
        <v>412</v>
      </c>
      <c r="F55" s="271">
        <v>5</v>
      </c>
    </row>
    <row r="56" spans="1:6" s="249" customFormat="1" ht="38.25" x14ac:dyDescent="0.25">
      <c r="A56" s="873"/>
      <c r="B56" s="871"/>
      <c r="C56" s="274" t="s">
        <v>483</v>
      </c>
      <c r="D56" s="274" t="s">
        <v>484</v>
      </c>
      <c r="E56" s="275" t="s">
        <v>485</v>
      </c>
      <c r="F56" s="275" t="s">
        <v>486</v>
      </c>
    </row>
    <row r="57" spans="1:6" s="249" customFormat="1" x14ac:dyDescent="0.25">
      <c r="A57" s="873"/>
      <c r="B57" s="872"/>
      <c r="C57" s="272" t="s">
        <v>487</v>
      </c>
      <c r="D57" s="272" t="s">
        <v>488</v>
      </c>
      <c r="E57" s="273" t="s">
        <v>412</v>
      </c>
      <c r="F57" s="273">
        <v>5</v>
      </c>
    </row>
    <row r="58" spans="1:6" x14ac:dyDescent="0.25">
      <c r="A58" s="869" t="s">
        <v>489</v>
      </c>
      <c r="B58" s="869" t="s">
        <v>490</v>
      </c>
      <c r="C58" s="263" t="s">
        <v>491</v>
      </c>
      <c r="D58" s="263" t="s">
        <v>492</v>
      </c>
      <c r="E58" s="264" t="s">
        <v>412</v>
      </c>
      <c r="F58" s="264">
        <v>7</v>
      </c>
    </row>
    <row r="59" spans="1:6" x14ac:dyDescent="0.25">
      <c r="A59" s="869"/>
      <c r="B59" s="869"/>
      <c r="C59" s="260" t="s">
        <v>493</v>
      </c>
      <c r="D59" s="260" t="s">
        <v>494</v>
      </c>
      <c r="E59" s="261" t="s">
        <v>412</v>
      </c>
      <c r="F59" s="261">
        <v>25</v>
      </c>
    </row>
    <row r="60" spans="1:6" ht="25.5" x14ac:dyDescent="0.25">
      <c r="A60" s="868" t="s">
        <v>495</v>
      </c>
      <c r="B60" s="868" t="s">
        <v>496</v>
      </c>
      <c r="C60" s="250" t="s">
        <v>497</v>
      </c>
      <c r="D60" s="250" t="s">
        <v>498</v>
      </c>
      <c r="E60" s="251" t="s">
        <v>412</v>
      </c>
      <c r="F60" s="251">
        <v>12</v>
      </c>
    </row>
    <row r="61" spans="1:6" x14ac:dyDescent="0.25">
      <c r="A61" s="868"/>
      <c r="B61" s="868"/>
      <c r="C61" s="248" t="s">
        <v>499</v>
      </c>
      <c r="D61" s="248" t="s">
        <v>500</v>
      </c>
      <c r="E61" s="246" t="s">
        <v>412</v>
      </c>
      <c r="F61" s="246">
        <v>10</v>
      </c>
    </row>
    <row r="62" spans="1:6" ht="25.5" x14ac:dyDescent="0.25">
      <c r="A62" s="868" t="s">
        <v>501</v>
      </c>
      <c r="B62" s="868" t="s">
        <v>502</v>
      </c>
      <c r="C62" s="250" t="s">
        <v>503</v>
      </c>
      <c r="D62" s="250" t="s">
        <v>504</v>
      </c>
      <c r="E62" s="251" t="s">
        <v>412</v>
      </c>
      <c r="F62" s="251">
        <v>50</v>
      </c>
    </row>
    <row r="63" spans="1:6" ht="25.5" x14ac:dyDescent="0.25">
      <c r="A63" s="868"/>
      <c r="B63" s="868"/>
      <c r="C63" s="248" t="s">
        <v>505</v>
      </c>
      <c r="D63" s="248" t="s">
        <v>506</v>
      </c>
      <c r="E63" s="246" t="s">
        <v>412</v>
      </c>
      <c r="F63" s="246">
        <v>95</v>
      </c>
    </row>
    <row r="64" spans="1:6" ht="25.5" x14ac:dyDescent="0.25">
      <c r="A64" s="868" t="s">
        <v>507</v>
      </c>
      <c r="B64" s="868" t="s">
        <v>508</v>
      </c>
      <c r="C64" s="250" t="s">
        <v>509</v>
      </c>
      <c r="D64" s="250" t="s">
        <v>320</v>
      </c>
      <c r="E64" s="251" t="s">
        <v>412</v>
      </c>
      <c r="F64" s="251" t="s">
        <v>510</v>
      </c>
    </row>
    <row r="65" spans="1:6" ht="25.5" x14ac:dyDescent="0.25">
      <c r="A65" s="868"/>
      <c r="B65" s="868"/>
      <c r="C65" s="248" t="s">
        <v>511</v>
      </c>
      <c r="D65" s="248" t="s">
        <v>321</v>
      </c>
      <c r="E65" s="246" t="s">
        <v>412</v>
      </c>
      <c r="F65" s="246" t="s">
        <v>512</v>
      </c>
    </row>
    <row r="66" spans="1:6" ht="38.25" x14ac:dyDescent="0.25">
      <c r="A66" s="237" t="s">
        <v>513</v>
      </c>
      <c r="B66" s="237" t="s">
        <v>514</v>
      </c>
      <c r="C66" s="237" t="s">
        <v>515</v>
      </c>
      <c r="D66" s="237" t="s">
        <v>516</v>
      </c>
      <c r="E66" s="238" t="s">
        <v>412</v>
      </c>
      <c r="F66" s="238">
        <v>10</v>
      </c>
    </row>
    <row r="67" spans="1:6" ht="25.5" x14ac:dyDescent="0.25">
      <c r="A67" s="868" t="s">
        <v>517</v>
      </c>
      <c r="B67" s="868" t="s">
        <v>518</v>
      </c>
      <c r="C67" s="250" t="s">
        <v>519</v>
      </c>
      <c r="D67" s="250" t="s">
        <v>322</v>
      </c>
      <c r="E67" s="251" t="s">
        <v>412</v>
      </c>
      <c r="F67" s="251">
        <v>5</v>
      </c>
    </row>
    <row r="68" spans="1:6" ht="25.5" x14ac:dyDescent="0.25">
      <c r="A68" s="868"/>
      <c r="B68" s="868"/>
      <c r="C68" s="248" t="s">
        <v>520</v>
      </c>
      <c r="D68" s="248" t="s">
        <v>521</v>
      </c>
      <c r="E68" s="246" t="s">
        <v>350</v>
      </c>
      <c r="F68" s="246">
        <v>200</v>
      </c>
    </row>
    <row r="69" spans="1:6" ht="25.5" x14ac:dyDescent="0.25">
      <c r="A69" s="868" t="s">
        <v>522</v>
      </c>
      <c r="B69" s="868" t="s">
        <v>523</v>
      </c>
      <c r="C69" s="247" t="s">
        <v>524</v>
      </c>
      <c r="D69" s="247" t="s">
        <v>525</v>
      </c>
      <c r="E69" s="245" t="s">
        <v>350</v>
      </c>
      <c r="F69" s="245">
        <v>3</v>
      </c>
    </row>
    <row r="70" spans="1:6" x14ac:dyDescent="0.25">
      <c r="A70" s="868"/>
      <c r="B70" s="868"/>
      <c r="C70" s="252" t="s">
        <v>526</v>
      </c>
      <c r="D70" s="252" t="s">
        <v>527</v>
      </c>
      <c r="E70" s="254" t="s">
        <v>350</v>
      </c>
      <c r="F70" s="254" t="s">
        <v>528</v>
      </c>
    </row>
    <row r="71" spans="1:6" x14ac:dyDescent="0.25">
      <c r="A71" s="868"/>
      <c r="B71" s="868"/>
      <c r="C71" s="248" t="s">
        <v>529</v>
      </c>
      <c r="D71" s="248" t="s">
        <v>530</v>
      </c>
      <c r="E71" s="246" t="s">
        <v>350</v>
      </c>
      <c r="F71" s="246">
        <v>1</v>
      </c>
    </row>
    <row r="72" spans="1:6" x14ac:dyDescent="0.25">
      <c r="A72" s="869" t="s">
        <v>531</v>
      </c>
      <c r="B72" s="869" t="s">
        <v>532</v>
      </c>
      <c r="C72" s="266" t="s">
        <v>533</v>
      </c>
      <c r="D72" s="266" t="s">
        <v>534</v>
      </c>
      <c r="E72" s="267" t="s">
        <v>412</v>
      </c>
      <c r="F72" s="267">
        <v>25</v>
      </c>
    </row>
    <row r="73" spans="1:6" ht="25.5" x14ac:dyDescent="0.25">
      <c r="A73" s="869"/>
      <c r="B73" s="869"/>
      <c r="C73" s="268" t="s">
        <v>535</v>
      </c>
      <c r="D73" s="268" t="s">
        <v>536</v>
      </c>
      <c r="E73" s="269" t="s">
        <v>412</v>
      </c>
      <c r="F73" s="269">
        <v>10</v>
      </c>
    </row>
    <row r="74" spans="1:6" ht="25.5" x14ac:dyDescent="0.25">
      <c r="A74" s="869"/>
      <c r="B74" s="869"/>
      <c r="C74" s="268" t="s">
        <v>537</v>
      </c>
      <c r="D74" s="268" t="s">
        <v>538</v>
      </c>
      <c r="E74" s="269" t="s">
        <v>350</v>
      </c>
      <c r="F74" s="269">
        <v>1</v>
      </c>
    </row>
    <row r="75" spans="1:6" ht="25.5" x14ac:dyDescent="0.25">
      <c r="A75" s="869"/>
      <c r="B75" s="869"/>
      <c r="C75" s="260" t="s">
        <v>539</v>
      </c>
      <c r="D75" s="260" t="s">
        <v>540</v>
      </c>
      <c r="E75" s="261" t="s">
        <v>334</v>
      </c>
      <c r="F75" s="261">
        <v>2</v>
      </c>
    </row>
    <row r="76" spans="1:6" ht="25.5" x14ac:dyDescent="0.25">
      <c r="A76" s="868" t="s">
        <v>541</v>
      </c>
      <c r="B76" s="868" t="s">
        <v>542</v>
      </c>
      <c r="C76" s="250" t="s">
        <v>543</v>
      </c>
      <c r="D76" s="250" t="s">
        <v>544</v>
      </c>
      <c r="E76" s="251" t="s">
        <v>350</v>
      </c>
      <c r="F76" s="251">
        <v>3</v>
      </c>
    </row>
    <row r="77" spans="1:6" ht="25.5" x14ac:dyDescent="0.25">
      <c r="A77" s="868"/>
      <c r="B77" s="868"/>
      <c r="C77" s="248" t="s">
        <v>545</v>
      </c>
      <c r="D77" s="248" t="s">
        <v>546</v>
      </c>
      <c r="E77" s="246" t="s">
        <v>350</v>
      </c>
      <c r="F77" s="246">
        <v>3</v>
      </c>
    </row>
    <row r="78" spans="1:6" ht="25.5" x14ac:dyDescent="0.25">
      <c r="A78" s="240" t="s">
        <v>547</v>
      </c>
      <c r="B78" s="240" t="s">
        <v>548</v>
      </c>
      <c r="C78" s="240" t="s">
        <v>549</v>
      </c>
      <c r="D78" s="240" t="s">
        <v>550</v>
      </c>
      <c r="E78" s="241" t="s">
        <v>551</v>
      </c>
      <c r="F78" s="241" t="s">
        <v>552</v>
      </c>
    </row>
    <row r="79" spans="1:6" ht="25.5" x14ac:dyDescent="0.25">
      <c r="A79" s="868" t="s">
        <v>553</v>
      </c>
      <c r="B79" s="868" t="s">
        <v>554</v>
      </c>
      <c r="C79" s="250" t="s">
        <v>555</v>
      </c>
      <c r="D79" s="250" t="s">
        <v>323</v>
      </c>
      <c r="E79" s="251" t="s">
        <v>350</v>
      </c>
      <c r="F79" s="251">
        <v>5</v>
      </c>
    </row>
    <row r="80" spans="1:6" ht="25.5" x14ac:dyDescent="0.25">
      <c r="A80" s="868"/>
      <c r="B80" s="868"/>
      <c r="C80" s="248" t="s">
        <v>556</v>
      </c>
      <c r="D80" s="248" t="s">
        <v>557</v>
      </c>
      <c r="E80" s="246" t="s">
        <v>350</v>
      </c>
      <c r="F80" s="246">
        <v>2</v>
      </c>
    </row>
    <row r="81" spans="1:6" x14ac:dyDescent="0.25">
      <c r="A81" s="868" t="s">
        <v>558</v>
      </c>
      <c r="B81" s="868" t="s">
        <v>559</v>
      </c>
      <c r="C81" s="250" t="s">
        <v>560</v>
      </c>
      <c r="D81" s="250" t="s">
        <v>561</v>
      </c>
      <c r="E81" s="251" t="s">
        <v>412</v>
      </c>
      <c r="F81" s="251">
        <v>15</v>
      </c>
    </row>
    <row r="82" spans="1:6" ht="25.5" x14ac:dyDescent="0.25">
      <c r="A82" s="868"/>
      <c r="B82" s="868"/>
      <c r="C82" s="248" t="s">
        <v>562</v>
      </c>
      <c r="D82" s="248" t="s">
        <v>563</v>
      </c>
      <c r="E82" s="246" t="s">
        <v>412</v>
      </c>
      <c r="F82" s="246">
        <v>4</v>
      </c>
    </row>
    <row r="83" spans="1:6" x14ac:dyDescent="0.25">
      <c r="A83" s="868" t="s">
        <v>564</v>
      </c>
      <c r="B83" s="868" t="s">
        <v>565</v>
      </c>
      <c r="C83" s="247" t="s">
        <v>566</v>
      </c>
      <c r="D83" s="247" t="s">
        <v>567</v>
      </c>
      <c r="E83" s="245" t="s">
        <v>350</v>
      </c>
      <c r="F83" s="245">
        <v>6</v>
      </c>
    </row>
    <row r="84" spans="1:6" ht="25.5" x14ac:dyDescent="0.25">
      <c r="A84" s="868"/>
      <c r="B84" s="868"/>
      <c r="C84" s="252" t="s">
        <v>568</v>
      </c>
      <c r="D84" s="252" t="s">
        <v>569</v>
      </c>
      <c r="E84" s="254" t="s">
        <v>412</v>
      </c>
      <c r="F84" s="254">
        <v>100</v>
      </c>
    </row>
    <row r="85" spans="1:6" x14ac:dyDescent="0.25">
      <c r="A85" s="868"/>
      <c r="B85" s="868"/>
      <c r="C85" s="248" t="s">
        <v>570</v>
      </c>
      <c r="D85" s="248" t="s">
        <v>571</v>
      </c>
      <c r="E85" s="246" t="s">
        <v>350</v>
      </c>
      <c r="F85" s="246">
        <v>1</v>
      </c>
    </row>
  </sheetData>
  <mergeCells count="63">
    <mergeCell ref="B2:B3"/>
    <mergeCell ref="C2:F2"/>
    <mergeCell ref="A4:A6"/>
    <mergeCell ref="B4:B6"/>
    <mergeCell ref="A7:A8"/>
    <mergeCell ref="B7:B8"/>
    <mergeCell ref="A2:A3"/>
    <mergeCell ref="A15:A16"/>
    <mergeCell ref="B15:B16"/>
    <mergeCell ref="A9:A10"/>
    <mergeCell ref="B9:B10"/>
    <mergeCell ref="A11:A13"/>
    <mergeCell ref="B11:B13"/>
    <mergeCell ref="A17:A18"/>
    <mergeCell ref="B17:B18"/>
    <mergeCell ref="A20:A21"/>
    <mergeCell ref="B20:B21"/>
    <mergeCell ref="A23:A24"/>
    <mergeCell ref="B23:B24"/>
    <mergeCell ref="A25:A26"/>
    <mergeCell ref="B25:B26"/>
    <mergeCell ref="A27:A28"/>
    <mergeCell ref="B27:B28"/>
    <mergeCell ref="A29:A30"/>
    <mergeCell ref="B29:B30"/>
    <mergeCell ref="A34:A35"/>
    <mergeCell ref="B34:B35"/>
    <mergeCell ref="A37:A39"/>
    <mergeCell ref="B37:B39"/>
    <mergeCell ref="A40:A41"/>
    <mergeCell ref="B40:B41"/>
    <mergeCell ref="A60:A61"/>
    <mergeCell ref="B60:B61"/>
    <mergeCell ref="B55:B57"/>
    <mergeCell ref="A43:A44"/>
    <mergeCell ref="B43:B44"/>
    <mergeCell ref="A45:A47"/>
    <mergeCell ref="B45:B47"/>
    <mergeCell ref="A49:A50"/>
    <mergeCell ref="B49:B50"/>
    <mergeCell ref="A53:A54"/>
    <mergeCell ref="B53:B54"/>
    <mergeCell ref="A55:A57"/>
    <mergeCell ref="A58:A59"/>
    <mergeCell ref="B58:B59"/>
    <mergeCell ref="A62:A63"/>
    <mergeCell ref="B62:B63"/>
    <mergeCell ref="A64:A65"/>
    <mergeCell ref="B64:B65"/>
    <mergeCell ref="A67:A68"/>
    <mergeCell ref="B67:B68"/>
    <mergeCell ref="A69:A71"/>
    <mergeCell ref="B69:B71"/>
    <mergeCell ref="A72:A75"/>
    <mergeCell ref="B72:B75"/>
    <mergeCell ref="A76:A77"/>
    <mergeCell ref="B76:B77"/>
    <mergeCell ref="A79:A80"/>
    <mergeCell ref="B79:B80"/>
    <mergeCell ref="A81:A82"/>
    <mergeCell ref="B81:B82"/>
    <mergeCell ref="A83:A85"/>
    <mergeCell ref="B83:B85"/>
  </mergeCells>
  <pageMargins left="0.19685039370078741" right="0.19685039370078741" top="0.19685039370078741" bottom="0.19685039370078741" header="0.11811023622047245" footer="0.11811023622047245"/>
  <pageSetup paperSize="9" scale="75" orientation="landscape" verticalDpi="0" r:id="rId1"/>
  <rowBreaks count="2" manualBreakCount="2">
    <brk id="33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d51ae-8486-44d7-935d-beab07caee96">F2K7TC3DTF3F-564-82</_dlc_DocId>
    <_dlc_DocIdUrl xmlns="fbbd51ae-8486-44d7-935d-beab07caee96">
      <Url>http://portal/zprojects/proracun/_layouts/DocIdRedir.aspx?ID=F2K7TC3DTF3F-564-82</Url>
      <Description>F2K7TC3DTF3F-564-82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1E3EE14405AC40BFF8806DD2F4AA93" ma:contentTypeVersion="1" ma:contentTypeDescription="Stvaranje novog dokumenta." ma:contentTypeScope="" ma:versionID="1bdc302c434bdf7e69392758833d961b">
  <xsd:schema xmlns:xsd="http://www.w3.org/2001/XMLSchema" xmlns:xs="http://www.w3.org/2001/XMLSchema" xmlns:p="http://schemas.microsoft.com/office/2006/metadata/properties" xmlns:ns2="fbbd51ae-8486-44d7-935d-beab07caee96" targetNamespace="http://schemas.microsoft.com/office/2006/metadata/properties" ma:root="true" ma:fieldsID="3adf8167e86709d0a23dd844596917f1" ns2:_="">
    <xsd:import namespace="fbbd51ae-8486-44d7-935d-beab07caee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d51ae-8486-44d7-935d-beab07caee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CC41FE0-C5DF-4AA8-918D-987A0CF57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0B697-539C-4F10-B55D-E0D9B6587B1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bbd51ae-8486-44d7-935d-beab07caee9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052A50-2C09-4757-AE64-D723A9C90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d51ae-8486-44d7-935d-beab07cae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0172F5-E48E-4EE7-9D89-A2397F1112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ŽRS-MJERE</vt:lpstr>
      <vt:lpstr>Obrazac PRP_Županija</vt:lpstr>
      <vt:lpstr>Pregled pokazatelja</vt:lpstr>
      <vt:lpstr>'Obrazac PRP_Županija'!Ispis_naslova</vt:lpstr>
      <vt:lpstr>'Pregled pokazatelja'!Ispis_naslova</vt:lpstr>
      <vt:lpstr>'Obrazac PRP_Županija'!Podrucje_ispisa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2021-09-22T10:34:41Z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0x010100DC1E3EE14405AC40BFF8806DD2F4AA93</vt:lpwstr>
  </property>
  <property fmtid="{D5CDD505-2E9C-101B-9397-08002B2CF9AE}" pid="3" name="_dlc_DocIdItemGuid">
    <vt:lpwstr>b4e5a48f-d4b8-4a8a-aa96-bbdda2421636</vt:lpwstr>
  </property>
</Properties>
</file>