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60" windowWidth="20730" windowHeight="11370" firstSheet="1" activeTab="1"/>
  </bookViews>
  <sheets>
    <sheet name="ŽRS-MJERE" sheetId="10" state="hidden" r:id="rId1"/>
    <sheet name="Obrazac PRP_Županija" sheetId="8" r:id="rId2"/>
    <sheet name="Pregled pokazatelja" sheetId="12" state="hidden" r:id="rId3"/>
  </sheets>
  <definedNames>
    <definedName name="_Fil" localSheetId="1" hidden="1">'Obrazac PRP_Županija'!$A$8:$Q$246</definedName>
    <definedName name="_FiltarBaze" localSheetId="1" hidden="1">'Obrazac PRP_Županija'!$A$9:$Z$246</definedName>
    <definedName name="_xlnm._FilterDatabase" localSheetId="1" hidden="1">'Obrazac PRP_Županija'!$A$9:$Z$246</definedName>
    <definedName name="_xlnm.Print_Titles" localSheetId="1">'Obrazac PRP_Županija'!$7:$7</definedName>
    <definedName name="_xlnm.Print_Titles" localSheetId="2">'Pregled pokazatelja'!$2:$3</definedName>
    <definedName name="_xlnm.Print_Area" localSheetId="1">'Obrazac PRP_Županija'!$A$1:$Q$247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7" i="8" l="1"/>
  <c r="I87" i="8"/>
  <c r="J125" i="8"/>
  <c r="I125" i="8"/>
  <c r="H74" i="8" l="1"/>
  <c r="I74" i="8"/>
  <c r="J74" i="8"/>
  <c r="G74" i="8"/>
  <c r="J78" i="8"/>
  <c r="I78" i="8"/>
  <c r="H78" i="8"/>
  <c r="G78" i="8"/>
  <c r="I221" i="8" l="1"/>
  <c r="H322" i="8"/>
  <c r="I322" i="8"/>
  <c r="J322" i="8"/>
  <c r="G296" i="8" l="1"/>
  <c r="H192" i="8" l="1"/>
  <c r="I192" i="8"/>
  <c r="J192" i="8"/>
  <c r="G192" i="8"/>
  <c r="H232" i="8" l="1"/>
  <c r="I232" i="8"/>
  <c r="J232" i="8"/>
  <c r="G232" i="8"/>
  <c r="H106" i="8"/>
  <c r="I106" i="8"/>
  <c r="J106" i="8"/>
  <c r="G106" i="8"/>
  <c r="G311" i="8" l="1"/>
  <c r="H128" i="8" l="1"/>
  <c r="I128" i="8"/>
  <c r="J128" i="8"/>
  <c r="G128" i="8"/>
  <c r="H207" i="8" l="1"/>
  <c r="I207" i="8"/>
  <c r="J207" i="8"/>
  <c r="G207" i="8"/>
  <c r="H177" i="8" l="1"/>
  <c r="I177" i="8"/>
  <c r="J177" i="8"/>
  <c r="G177" i="8"/>
  <c r="H189" i="8" l="1"/>
  <c r="I189" i="8"/>
  <c r="J189" i="8"/>
  <c r="G189" i="8"/>
  <c r="J30" i="8" l="1"/>
  <c r="I30" i="8"/>
  <c r="H30" i="8"/>
  <c r="G30" i="8"/>
  <c r="H245" i="8" l="1"/>
  <c r="I245" i="8"/>
  <c r="J245" i="8"/>
  <c r="H240" i="8"/>
  <c r="I240" i="8"/>
  <c r="J240" i="8"/>
  <c r="G240" i="8"/>
  <c r="H238" i="8"/>
  <c r="I238" i="8"/>
  <c r="J238" i="8"/>
  <c r="H221" i="8"/>
  <c r="J221" i="8"/>
  <c r="H211" i="8"/>
  <c r="I211" i="8"/>
  <c r="J211" i="8"/>
  <c r="H209" i="8"/>
  <c r="I209" i="8"/>
  <c r="J209" i="8"/>
  <c r="G209" i="8"/>
  <c r="H205" i="8"/>
  <c r="I205" i="8"/>
  <c r="J205" i="8"/>
  <c r="H201" i="8"/>
  <c r="I201" i="8"/>
  <c r="J201" i="8"/>
  <c r="H187" i="8"/>
  <c r="I187" i="8"/>
  <c r="J187" i="8"/>
  <c r="H179" i="8"/>
  <c r="I179" i="8"/>
  <c r="J179" i="8"/>
  <c r="H173" i="8"/>
  <c r="I173" i="8"/>
  <c r="J173" i="8"/>
  <c r="H170" i="8"/>
  <c r="I170" i="8"/>
  <c r="J170" i="8"/>
  <c r="H162" i="8"/>
  <c r="I162" i="8"/>
  <c r="J162" i="8"/>
  <c r="H160" i="8"/>
  <c r="I160" i="8"/>
  <c r="J160" i="8"/>
  <c r="H158" i="8"/>
  <c r="I158" i="8"/>
  <c r="J158" i="8"/>
  <c r="H153" i="8"/>
  <c r="I153" i="8"/>
  <c r="J153" i="8"/>
  <c r="H149" i="8"/>
  <c r="I149" i="8"/>
  <c r="J149" i="8"/>
  <c r="H145" i="8"/>
  <c r="I145" i="8"/>
  <c r="J145" i="8"/>
  <c r="H135" i="8"/>
  <c r="I135" i="8"/>
  <c r="J135" i="8"/>
  <c r="H126" i="8"/>
  <c r="I126" i="8"/>
  <c r="J126" i="8"/>
  <c r="I124" i="8"/>
  <c r="J124" i="8"/>
  <c r="G124" i="8"/>
  <c r="H122" i="8"/>
  <c r="I122" i="8"/>
  <c r="J122" i="8"/>
  <c r="H116" i="8"/>
  <c r="I116" i="8"/>
  <c r="J116" i="8"/>
  <c r="H112" i="8"/>
  <c r="I112" i="8"/>
  <c r="J112" i="8"/>
  <c r="H94" i="8"/>
  <c r="I94" i="8"/>
  <c r="J94" i="8"/>
  <c r="H90" i="8"/>
  <c r="I90" i="8"/>
  <c r="J90" i="8"/>
  <c r="I86" i="8"/>
  <c r="J86" i="8"/>
  <c r="H72" i="8"/>
  <c r="I72" i="8"/>
  <c r="J72" i="8"/>
  <c r="H68" i="8"/>
  <c r="I68" i="8"/>
  <c r="J68" i="8"/>
  <c r="H60" i="8"/>
  <c r="I60" i="8"/>
  <c r="J60" i="8"/>
  <c r="H48" i="8"/>
  <c r="I48" i="8"/>
  <c r="J48" i="8"/>
  <c r="H23" i="8"/>
  <c r="I23" i="8"/>
  <c r="J23" i="8"/>
  <c r="H13" i="8"/>
  <c r="I13" i="8"/>
  <c r="J13" i="8"/>
  <c r="H10" i="8"/>
  <c r="I10" i="8"/>
  <c r="J10" i="8"/>
  <c r="G126" i="8"/>
  <c r="J9" i="8" l="1"/>
  <c r="J324" i="8" s="1"/>
  <c r="J325" i="8" s="1"/>
  <c r="I9" i="8"/>
  <c r="I324" i="8" s="1"/>
  <c r="I325" i="8" s="1"/>
  <c r="G173" i="8"/>
  <c r="G94" i="8"/>
  <c r="G86" i="8"/>
  <c r="G48" i="8"/>
  <c r="G211" i="8"/>
  <c r="G10" i="8"/>
  <c r="G322" i="8"/>
  <c r="G162" i="8"/>
  <c r="G160" i="8"/>
  <c r="G158" i="8"/>
  <c r="G153" i="8"/>
  <c r="G149" i="8"/>
  <c r="G145" i="8"/>
  <c r="G135" i="8"/>
  <c r="G116" i="8"/>
  <c r="G112" i="8"/>
  <c r="G13" i="8"/>
  <c r="G90" i="8"/>
  <c r="G122" i="8"/>
  <c r="G221" i="8"/>
  <c r="G245" i="8"/>
  <c r="G60" i="8"/>
  <c r="G68" i="8"/>
  <c r="G205" i="8"/>
  <c r="G201" i="8"/>
  <c r="G238" i="8"/>
  <c r="G23" i="8"/>
  <c r="G187" i="8"/>
  <c r="G72" i="8"/>
  <c r="G170" i="8"/>
  <c r="H124" i="8"/>
  <c r="G179" i="8" l="1"/>
  <c r="G9" i="8" s="1"/>
  <c r="H86" i="8" l="1"/>
  <c r="H9" i="8" s="1"/>
  <c r="G324" i="8"/>
  <c r="G325" i="8" l="1"/>
  <c r="H324" i="8"/>
  <c r="H325" i="8" s="1"/>
</calcChain>
</file>

<file path=xl/sharedStrings.xml><?xml version="1.0" encoding="utf-8"?>
<sst xmlns="http://schemas.openxmlformats.org/spreadsheetml/2006/main" count="1067" uniqueCount="856">
  <si>
    <t>Naziv cilja</t>
  </si>
  <si>
    <t xml:space="preserve"> Naziv mjere </t>
  </si>
  <si>
    <t>Naziv prioriteta</t>
  </si>
  <si>
    <t>RAZDJEL</t>
  </si>
  <si>
    <t>GLAVA</t>
  </si>
  <si>
    <t>KORISNIK</t>
  </si>
  <si>
    <r>
      <t>Odgovornost za provedbu mjere</t>
    </r>
    <r>
      <rPr>
        <sz val="7.5"/>
        <color theme="1"/>
        <rFont val="Calibri"/>
        <family val="2"/>
        <charset val="238"/>
        <scheme val="minor"/>
      </rPr>
      <t xml:space="preserve"> (organizacijska klasifikacija)</t>
    </r>
  </si>
  <si>
    <t>U Planu su iskazani ciljevi i prioriteti razvoja Varaždinske županije kao jedinice područne (regionalne) samouprave, koji su povezani s programskom i organizacijskom klasifikacijom proračuna.</t>
  </si>
  <si>
    <t xml:space="preserve">Program/ aktivnost/
projekt </t>
  </si>
  <si>
    <t xml:space="preserve">Naziv programa/
aktivnosti/projekta </t>
  </si>
  <si>
    <t>UKUPNO RASHODI I IZDACI</t>
  </si>
  <si>
    <t xml:space="preserve">ŠIFRA NAZIV STRATEŠKOG CILJA / PRIORITETA / MJERE </t>
  </si>
  <si>
    <t xml:space="preserve">C1 UNAPRIJEĐENO I RAZVIJENO GOSPODARSTVO VARAŽDINSKE ŽUPANIJE </t>
  </si>
  <si>
    <t>ŠIFARNIK STRATEŠKIH CILJEVA, MJERA I PRIORITETA</t>
  </si>
  <si>
    <t xml:space="preserve">P1.1. RAZVOJ TURISTIČKE PONUDE </t>
  </si>
  <si>
    <t xml:space="preserve">M1.1.1. RAZVOJ ODRŽIVE TURISTIČKE I POTPORNE INFRASTRUKTURE </t>
  </si>
  <si>
    <t xml:space="preserve">M1.1.2. RAZVOJ I PROMOCIJA TURISTIČKIH PROIZVODA I USLUGA </t>
  </si>
  <si>
    <t xml:space="preserve">P1.2. UNAPREĐENJE KONKURENTNOSTI KROZ POVEZIVANJE, POSLOVNU IZVRSNOST I INOVATIVNOST </t>
  </si>
  <si>
    <t xml:space="preserve">M1.2.1. POTICANJE RAZVOJA NOVIH PROIZVODA I USLUGA S VISOKOM DODANOM VRIJEDNOŠĆU TE ULAGANJE U MODERNE TEHNOLOGIJE </t>
  </si>
  <si>
    <t xml:space="preserve">M1.2.2. POVEĆANJE PROMETNE DOSTUPNOST I PROHODNOST REGIJE TE SMANJENJE TRANSPORTIH I KOMUNIKACIJSIH TROŠKOVA U GOSPORASTVU </t>
  </si>
  <si>
    <t xml:space="preserve">M1.2.3. POVEZIVANJE SEKTORA ISTRAŽIVANJA I RAZVOJA S PRIVATNIM SEKTOROM </t>
  </si>
  <si>
    <t>M1.2.4. STVARANJE POVOLJNE KLIME I UVJETA ZA IZRAVNA STRANA I DOMAĆA ULAGANJA</t>
  </si>
  <si>
    <t>P1.3. JAČANJE PODUZETNIČKE OKOLINE, POTICANJE RAZVOJA PODUZETNIŠTVA TE INTERNACIONALIZACIJA PODUZETNIŠTVA</t>
  </si>
  <si>
    <t xml:space="preserve">M1.3.2. PODRŠKA RAZVOJU PRIVATNOG SEKTORA </t>
  </si>
  <si>
    <t xml:space="preserve">M1.3.1. UMREŽAVANJE I INTERNACIONALIZACIJA PODUZETNIŠTVA </t>
  </si>
  <si>
    <t xml:space="preserve">M1.3.3. RAZVOJ I JAČANJE POTPORNE PODUZETNIČKE INFRASTRUKTURE </t>
  </si>
  <si>
    <t xml:space="preserve">C2 RAZVIJENI LJUDSKI RESURSI I POVEĆANA KVALITETA ŽIVOTA </t>
  </si>
  <si>
    <t xml:space="preserve">P2.1. USPOSTAVLJANJE DRUŠTVA ZNANJA ZA KREATIVNU REGIJU </t>
  </si>
  <si>
    <t xml:space="preserve">M2.1.1. RAZVOJ INOVATIVNE OKOLINE ZA KONKURENTNIJU REGIJU </t>
  </si>
  <si>
    <t xml:space="preserve">M2.1.2. POTICANJE CJELOŽIVOTNOG UČENJA </t>
  </si>
  <si>
    <t xml:space="preserve">P2.2. PODIZANJE RAZINE KVALITETE ŽIVOTA </t>
  </si>
  <si>
    <t xml:space="preserve">M2.1.3. POBOLJŠANJE UVJETA RADA, INFRASTRUKTURE I OPREME U ODGOJNOOBRAZOVNIM INSTITUCIJAMA </t>
  </si>
  <si>
    <t xml:space="preserve">M2.2.1. POTICANJE SOCIJALNOG UKLJUČIVANJA OSOBA U RIZIKU OD SIROMAŠTVA I SOCIJALNE ISKLJUČENOSTI </t>
  </si>
  <si>
    <t xml:space="preserve">M2.2.2. POTICANJE RAZVOJA KULTURNOG PROSTORA I PREPOZNATLJIVOSTI REGIJE </t>
  </si>
  <si>
    <t>M2.2.4. UČINKOVITE JAVNE USLUGE</t>
  </si>
  <si>
    <t xml:space="preserve">M2.2.5. RAZVOJ CIVILNOG DRUŠTVA I POTICANJE VOLONTERSTVA </t>
  </si>
  <si>
    <t xml:space="preserve">P2.3. POBOLJŠANJE PRISTUPA ZAPOŠLJAVANJU I ODRŽIVO TRŽIŠTE RADA </t>
  </si>
  <si>
    <t xml:space="preserve">M2.2.3. ZDRAVA REGIJA    </t>
  </si>
  <si>
    <t xml:space="preserve">M2.3.1. POTPORA SKUPINAMA U NEPOVOLJNOM POLOŽAJU NA TRŽIŠTU RADA </t>
  </si>
  <si>
    <t>M2.3.2. USKLAĐIVANJE POTREBA TRŽIŠTA RADA S OBRAZOVNIM SUSTAVOM TE POTICANJE MOBILNOSTI RADNE SNAGE</t>
  </si>
  <si>
    <t xml:space="preserve">P3.1. OČUVANJE OKOLIŠA </t>
  </si>
  <si>
    <t xml:space="preserve">M3.1.1. ZAŠTITA BIOLOŠKE I KRAJOBRAZNE RAZNOLIKOSTI </t>
  </si>
  <si>
    <t xml:space="preserve">M3.1.2. ODRŽIVO GOSPODARENJE OTPADOM </t>
  </si>
  <si>
    <t>M3.1.3. ODRŽIVO UPRAVLJANJE VODAMA</t>
  </si>
  <si>
    <t xml:space="preserve">M3.1.4. PODIZANJE KVALITETE TLA I ZRAKA </t>
  </si>
  <si>
    <t xml:space="preserve">M3.1.5. ODRŽIVO PROSTORNO PLANIRANJE </t>
  </si>
  <si>
    <t xml:space="preserve">C3 ZAŠTITA OKOLIŠA I UPRAVLJANJE ENERGIJOM  </t>
  </si>
  <si>
    <t xml:space="preserve">P3.2. UČIKOVITO UPRAVLJANJE ENERGIJOM </t>
  </si>
  <si>
    <t xml:space="preserve">M3.2.1. POTICANJE I PROMOVIRANJE ENERGETSKE UČINKOVITOSTI TE RACIONALNO KORIŠTENJE ENERGETSKIH RESURSA </t>
  </si>
  <si>
    <t xml:space="preserve">C4 RURALNI RAZVOJ </t>
  </si>
  <si>
    <t xml:space="preserve">M3.2.2. PROMOVIRANJE I POTICANJE KORIŠTENJA NOVIH I OBNOVLJIVIH IZVORA ENERGIJE </t>
  </si>
  <si>
    <t>P4.1. RURALNI RAZVOJ NA TEMELJU ODRŽIVIH OBLIKA POLJOPRIVREDE, ŠUMARSTVA I RURALNOG TURIZMA</t>
  </si>
  <si>
    <t xml:space="preserve">M4.1.1. USKLAĐIVANJE PROIZVODA I USLUGA S POTREBAMA TRŽIŠTA </t>
  </si>
  <si>
    <t xml:space="preserve">M4.1.3. OKRUPNJAVANJE POLJOPRIVREDNOG ZEMLJIŠTA </t>
  </si>
  <si>
    <t xml:space="preserve">M4.1.2. POTICANJE EKOLOŠKE POLJOPRIVREDE I REGIJE BEZ GENETSKI MODIFICIRANE PROIZVODNJE </t>
  </si>
  <si>
    <t>P4.2. RAZVOJ NOVIH TE OČUVANJE TRADICIONALNIH PROIZVODA, OBRTA I USLUGA</t>
  </si>
  <si>
    <t xml:space="preserve">M4.2.2. VALORIZACIJA I ZAŠTITA TRADICIONALNIH PROIZVODA, OBRTA I USLUGA </t>
  </si>
  <si>
    <t>M4.2.1. USPOSTAVA REGIONALNIH ROBNIH MARKI</t>
  </si>
  <si>
    <t xml:space="preserve">C5. TEHNIČKA POMOĆ </t>
  </si>
  <si>
    <t xml:space="preserve">P5.1. USPOSTAVLJANJE KLJUČNOG TIMA ZA PROVOĐENJE ŽUPANIJSKE RAZVOJNE STRATEGIJE </t>
  </si>
  <si>
    <t xml:space="preserve">M5.1.1. PRIPREMA, PROVOĐENJE, MONITORING I EVALUACIJA ŽUPANIJSKE RAZVOJNE STRATEGIJE </t>
  </si>
  <si>
    <t xml:space="preserve">P5.2. AKTIVNOSTI ZA POTPORU PRILIKOM IZRADE I PROVOĐENJA VISOKOKVALITETNIH PROJEKATA  USMJERENIH NA REZULTATE </t>
  </si>
  <si>
    <t xml:space="preserve">M5.2.1. IZRADA I EVALUACIJA STUDIJA I PROJEKTNIH PRIJEDLOGA </t>
  </si>
  <si>
    <t>M5.2.2. VIDLJIVOST I KOMUNIKACIJA</t>
  </si>
  <si>
    <t>1. Rast gospodarstva i zapošljavanja</t>
  </si>
  <si>
    <t>1.1. Jačanje konkurenstnosti gospodarstva</t>
  </si>
  <si>
    <t>1.1.1. Unapređenje poduzetničke potporne infrastrukture i jačanje aktivnosti poduzetništva</t>
  </si>
  <si>
    <t>1.1.2. Poticanje primjene inovativnih tehnologija u privatnom sektoru</t>
  </si>
  <si>
    <t>1.1.3. Povećanje zapošljivosti i unapređenje kvalitete (samo)zapošljavanja</t>
  </si>
  <si>
    <t>1.1.4. Umrežavanje gospodarskog i javnog sektora za razvoj poduzetništva</t>
  </si>
  <si>
    <t>1.1.5. Stvaranje poticajne poduzetničke klime i uvjeta za privlačenje investicija</t>
  </si>
  <si>
    <t>1.2. Unapređenje konkurentnosti poljoprivrednog sektora</t>
  </si>
  <si>
    <t>1.2.1. Uređenje poljoprivrednog zemljišta</t>
  </si>
  <si>
    <t>1.2.2. Poticanje ulaganja u poljoprivredna gospodarstva</t>
  </si>
  <si>
    <t>1.2.3. Poticanje ekološke proizvodnje</t>
  </si>
  <si>
    <t>1.2.4. Očuvanje tradicionalnih proizvoda, obrta i usluga</t>
  </si>
  <si>
    <t>1.2.5. Poticanje udruživanja i programa osposobljavanja u poljoprivredi</t>
  </si>
  <si>
    <t>1.3. Razvoj turističke destinacije</t>
  </si>
  <si>
    <t>1.3.1. Unapređenje konkurentnosti turističke ponude i destinacijske turističke infrastrukture</t>
  </si>
  <si>
    <t>1.3.2. jačanje međunarodne turističke prepoznatiljivosti</t>
  </si>
  <si>
    <t>1.3.3. Razvoj ljudskih resursa u turizmu</t>
  </si>
  <si>
    <t>2. Razvoj ljudskih potencijala i povećanje kvalitete života</t>
  </si>
  <si>
    <t>2.1. Jačanje ljudskih potencijala i razvoj sustava obrazovanja povezanog s potrebama gospodarstva</t>
  </si>
  <si>
    <t>2.1.1. Poboljšanje kvalitete sustava formalnog obrazovanja</t>
  </si>
  <si>
    <t>2.2. Unapređenje sustava zdravstva i socijalne skrbi i osiguranje socijalnog blagostanja</t>
  </si>
  <si>
    <t>2.2.1. Podizanje kvalitete usluga u sektoru zdravstva</t>
  </si>
  <si>
    <t>2.2.2. Promicanje i integracija ranjivih skupina u društvo i na tržište rada, te povećanje dostupnosti socijalnih usluga ranjivim skupinama</t>
  </si>
  <si>
    <t>2.3. Poboljšanje pristupa društvenim i javnim uslugama i aktivno jačanje uloge civilnog društva</t>
  </si>
  <si>
    <t>2.3.1. Sustavna podrška za implementaciju aktivizma zajednice i neformalne socijalne interakcije</t>
  </si>
  <si>
    <t>2.3.2. Unapređenje kvalitete i dostupnosti društvenih sadržaja</t>
  </si>
  <si>
    <t>2.3.3. Razvoj kulturnih i kreativnih djelatnosti</t>
  </si>
  <si>
    <t>2.3.4. Učinkovito upravljanje razvojem</t>
  </si>
  <si>
    <t>3. Održivi teritorijalni razvoj, upravljanje okolišem i prostorom</t>
  </si>
  <si>
    <t>3.1. Osiguranje i unapređenje osnovne regionalne i lokalne infrastrukture</t>
  </si>
  <si>
    <t>3.1.1. Povećanje prometne dostupnosti i učinkoviti javni prijevoz</t>
  </si>
  <si>
    <t>3.1.3. Poboljšani pristup i razvoj širokopojasne infrastrukture</t>
  </si>
  <si>
    <t>3.2. Osiguranje kvalitetnog sustava za civilnu zaštitu u prilagodbu klimatskim promjenama</t>
  </si>
  <si>
    <t>3.2.1. Unapređenje sustava za civilnu zaštitu i spašavanje</t>
  </si>
  <si>
    <t>3.3. Održivo upravljanje okolišem, prirodnim resursima i prostorom</t>
  </si>
  <si>
    <t>3.3.1. Očuvanje prirodne baštine i biološke i krajobrazne raznolikosti</t>
  </si>
  <si>
    <t>3.3.2. Održivo upravljanje prirodnim resursima</t>
  </si>
  <si>
    <t>3.3.3. Unapređenje sustava planiranja i upravljanja prostorom</t>
  </si>
  <si>
    <t>3.3.4. Poticanje energetske učinkovitosti i korištenje OIE</t>
  </si>
  <si>
    <t>3.3.5. Uređenje sustava gospodarenja otpadom</t>
  </si>
  <si>
    <t>PROGRAM RAZVOJA OBRTNIŠTVA, PODUZETNIŠTVA I TURIZMA</t>
  </si>
  <si>
    <t>T116006</t>
  </si>
  <si>
    <t xml:space="preserve">Cikloturizam u Varaždinskoj županiji </t>
  </si>
  <si>
    <t>Broj projekata</t>
  </si>
  <si>
    <t>PROGRAM UREĐENJE PROMETNICA</t>
  </si>
  <si>
    <t>A113001</t>
  </si>
  <si>
    <t>Komunalno uređenje romskih naselja</t>
  </si>
  <si>
    <t>T113001</t>
  </si>
  <si>
    <t>Rekonstrukcija i održavanje prometnica</t>
  </si>
  <si>
    <t>PROGRAMI EUROPSKIH POSLOVA</t>
  </si>
  <si>
    <t>T114028</t>
  </si>
  <si>
    <t>Razvoj prometne infrastrukture</t>
  </si>
  <si>
    <t>T116001</t>
  </si>
  <si>
    <t>Regresiranje kamata za poduzetničke kredite</t>
  </si>
  <si>
    <t>T116004</t>
  </si>
  <si>
    <t>Programi razvoja gospodarstva</t>
  </si>
  <si>
    <t>JAVNE POTREBE U OBRAZOVANJU IZNAD ZAKONSKOG STANDARDA</t>
  </si>
  <si>
    <t>A121003</t>
  </si>
  <si>
    <t>Učeničko poduzetništvo</t>
  </si>
  <si>
    <t>01502 01503</t>
  </si>
  <si>
    <t>RURALNI RAZVOJ</t>
  </si>
  <si>
    <t>A117205</t>
  </si>
  <si>
    <t>Poticanje cjeloživotnog učenja</t>
  </si>
  <si>
    <t>A121016</t>
  </si>
  <si>
    <t>Programi u školstvu iznad zakonskog standarda</t>
  </si>
  <si>
    <t>Broj sudionika županijskih natjecanja</t>
  </si>
  <si>
    <t>Broj polaznika centara izvrsnosti</t>
  </si>
  <si>
    <t>A121020</t>
  </si>
  <si>
    <t>Cjelodnevni boravak učenika</t>
  </si>
  <si>
    <t>01501 01502 01503</t>
  </si>
  <si>
    <t>ŽUPANIJSKA DODATNA KAPITALNA ULAGANJA U OBRAZOVANJU</t>
  </si>
  <si>
    <t>K122001</t>
  </si>
  <si>
    <t>Broj škola sa postignutim uvjetima državnog pedagoškog standarda</t>
  </si>
  <si>
    <t>ZAKONSKI STANDARD JAVNIH USTANOVA OŠ</t>
  </si>
  <si>
    <t>K123001</t>
  </si>
  <si>
    <t>ZAKONSKI STANDARD JAVNIH USTANOVA SŠ</t>
  </si>
  <si>
    <t>K124001</t>
  </si>
  <si>
    <t>JAVNE USTANOVE U ZDRAVSTVU</t>
  </si>
  <si>
    <t>K132001</t>
  </si>
  <si>
    <t>Investicijsko ulaganje-izgradnja objekata, nabava opreme</t>
  </si>
  <si>
    <t>NAKNADE I POMOĆI UČENICIMA I STUDENTIMA</t>
  </si>
  <si>
    <t>Stipendije, školarine i krediti</t>
  </si>
  <si>
    <t>A120003</t>
  </si>
  <si>
    <t xml:space="preserve">Pomoć za prijevoz učenika srednjih škola i studenata </t>
  </si>
  <si>
    <t>A121019</t>
  </si>
  <si>
    <t>Prehrana učenika</t>
  </si>
  <si>
    <t>T114017</t>
  </si>
  <si>
    <t>Asistenti u nastavi</t>
  </si>
  <si>
    <t>PROGRAMI U KULTURI</t>
  </si>
  <si>
    <t>A125001</t>
  </si>
  <si>
    <t>A125002</t>
  </si>
  <si>
    <t>A125003</t>
  </si>
  <si>
    <t>A125004</t>
  </si>
  <si>
    <t>A125005</t>
  </si>
  <si>
    <t>A125013</t>
  </si>
  <si>
    <t>A125014</t>
  </si>
  <si>
    <t>Muzejska djelatnost</t>
  </si>
  <si>
    <t>Knjižničarska djelatnost</t>
  </si>
  <si>
    <t>Kazališna djelatnost</t>
  </si>
  <si>
    <t>Arhivska djelatnost</t>
  </si>
  <si>
    <t>Savez kulturno umjetničkih društava</t>
  </si>
  <si>
    <t>Programi ustanova u kulturi</t>
  </si>
  <si>
    <t>Programi udruga u kulturi</t>
  </si>
  <si>
    <t>AKTIVNOSTI IZ NADLEŽNOSTI ODJELA</t>
  </si>
  <si>
    <t>K107002</t>
  </si>
  <si>
    <t>Dvorac Šaulovec</t>
  </si>
  <si>
    <t>T114027</t>
  </si>
  <si>
    <t>Poboljšanje pristupa primarnoj zdravstvenoj zaštiti u Varaždinskoj županiji</t>
  </si>
  <si>
    <t>PROGRAMI U ZDRAVSTVU-ZAKONSKA OBVEZA</t>
  </si>
  <si>
    <t>A128001</t>
  </si>
  <si>
    <t>A128002</t>
  </si>
  <si>
    <t>A128004</t>
  </si>
  <si>
    <t>A128005</t>
  </si>
  <si>
    <t>A128007</t>
  </si>
  <si>
    <t>Mrtvozorstvo-izvan zdravstvenih ustanova</t>
  </si>
  <si>
    <t>Povjerenstvo za zaštitu prava pacijenata</t>
  </si>
  <si>
    <t>Savjet za zdravlje</t>
  </si>
  <si>
    <t>PROGRAMI U ZDRAVSTVENOJ ZAŠTITI IZNAD ZAKONSKOG STANDARDA</t>
  </si>
  <si>
    <t>A129003</t>
  </si>
  <si>
    <t>A129004</t>
  </si>
  <si>
    <t>A129005</t>
  </si>
  <si>
    <t>A129006</t>
  </si>
  <si>
    <t>A129008</t>
  </si>
  <si>
    <t>A129009</t>
  </si>
  <si>
    <t>A129011</t>
  </si>
  <si>
    <t>K129003</t>
  </si>
  <si>
    <t>Stomatološka preventiva i dežurstvo</t>
  </si>
  <si>
    <t>Prevencija ovisnosti</t>
  </si>
  <si>
    <t>Sektorske ambulante</t>
  </si>
  <si>
    <t>Program suzbijanja ambrozije</t>
  </si>
  <si>
    <t>Nabava opreme i dodatna ulaganja u zdravstvene objekte</t>
  </si>
  <si>
    <t>Program "Zdrava županija"</t>
  </si>
  <si>
    <t>Palijativna skrb</t>
  </si>
  <si>
    <t>Izgradnje centralnog operacijskog bloka OBV</t>
  </si>
  <si>
    <t>K132002</t>
  </si>
  <si>
    <t>Informatizacija</t>
  </si>
  <si>
    <t>T132001</t>
  </si>
  <si>
    <t>Investicijsko i tekuće održavanje objekata i opreme</t>
  </si>
  <si>
    <t>SPORT I REKREACIJA</t>
  </si>
  <si>
    <t>A127001</t>
  </si>
  <si>
    <t>A127002</t>
  </si>
  <si>
    <t>A127008</t>
  </si>
  <si>
    <t>Školski sportski savez Varaždinske županije</t>
  </si>
  <si>
    <t>Savez sportova Varaždinske županije</t>
  </si>
  <si>
    <t>Programi udruga iz područja sporta</t>
  </si>
  <si>
    <t>SOCIJALNA SKRB-ZAKONSKI STANDARD</t>
  </si>
  <si>
    <t>A130101</t>
  </si>
  <si>
    <t>A130102</t>
  </si>
  <si>
    <t>A130103</t>
  </si>
  <si>
    <t>Društvo Crvenog križa Varaždinske županije</t>
  </si>
  <si>
    <t>Socijalni planovi i radna tijela</t>
  </si>
  <si>
    <t>Dom za žrtve obiteljskog nasilja Utočište Sveti Nikola Varaždin</t>
  </si>
  <si>
    <t>SOCIJALNA SKRB-IZNADZAKONSKI STANDARD</t>
  </si>
  <si>
    <t>A130201</t>
  </si>
  <si>
    <t>A130203</t>
  </si>
  <si>
    <t>A130204</t>
  </si>
  <si>
    <t>A130205</t>
  </si>
  <si>
    <t>Programi pomoći osobama treće životne dobi</t>
  </si>
  <si>
    <t>Udruge-programi iz područja zdravstvene i socijalne skrbi</t>
  </si>
  <si>
    <t>Socijalne pomoći</t>
  </si>
  <si>
    <t>Programi pomoći OSI i teže zaposlivih osoba</t>
  </si>
  <si>
    <t>A131001</t>
  </si>
  <si>
    <t>Pomoć za ogrjev-preko proračuna JLS</t>
  </si>
  <si>
    <t>POMOĆ ZA OGRJEV-MINIMALNI ZAKONSKI STANDARD</t>
  </si>
  <si>
    <t>CENTRI ZA SOCIJALNU SKRB-DECENTRALIZACIJA</t>
  </si>
  <si>
    <t>A133001</t>
  </si>
  <si>
    <t>Stručno i administrativno osoblje</t>
  </si>
  <si>
    <t>DOM ZA STARIJE I NEMOĆNE OSOBE</t>
  </si>
  <si>
    <t>A134001</t>
  </si>
  <si>
    <t>K134001</t>
  </si>
  <si>
    <t>Održavanje objekata</t>
  </si>
  <si>
    <t>JAVNI RED I SIGURNOST</t>
  </si>
  <si>
    <t>A116603</t>
  </si>
  <si>
    <t>A116604</t>
  </si>
  <si>
    <t>A116605</t>
  </si>
  <si>
    <t>A116606</t>
  </si>
  <si>
    <t>T116601</t>
  </si>
  <si>
    <t>Vatrogasna zajednica Varaždinske županije-suf. redovne aktivnosti</t>
  </si>
  <si>
    <t>Sufinanciranje aktivnosti civilne zaštite</t>
  </si>
  <si>
    <t>Financiranje aktivnosti obrane i sigurnosti</t>
  </si>
  <si>
    <t>Savjet za sigurnost prometa Varaždinske županije</t>
  </si>
  <si>
    <t>Vatrogasna oprema</t>
  </si>
  <si>
    <t>T114031</t>
  </si>
  <si>
    <t>SOLICRIS-Solidarnost u prevenciji kriznih situacija i umrežavanje JLS-a i građana u dinamičkoj Europi</t>
  </si>
  <si>
    <t>CIVILNO DRUŠTVO</t>
  </si>
  <si>
    <t>T114024</t>
  </si>
  <si>
    <t>Projekti Erasmus+</t>
  </si>
  <si>
    <t>T114033</t>
  </si>
  <si>
    <t>Lokalne inicijative za poticanje zapošljavanja u Varaždinskoj županiji-LEPEZA VŽ</t>
  </si>
  <si>
    <t>PROGRAM ZAŠTITE OKOLIŠA</t>
  </si>
  <si>
    <t>A109011</t>
  </si>
  <si>
    <t>Sklonište za životinje "Spas"</t>
  </si>
  <si>
    <t>A109015</t>
  </si>
  <si>
    <t>Zakonske obveze u zaštiti okoliša</t>
  </si>
  <si>
    <t>A109017</t>
  </si>
  <si>
    <t>Udruge iz područja zaštite prirode i okoliša</t>
  </si>
  <si>
    <t>PROGRAM ZBRINJAVANJA OTPADA</t>
  </si>
  <si>
    <t>A108001</t>
  </si>
  <si>
    <t xml:space="preserve">Monitoring i održavanje odlagališta otpada </t>
  </si>
  <si>
    <t>PROGRAM ENERGETIKE</t>
  </si>
  <si>
    <t>A112001</t>
  </si>
  <si>
    <t>Energetska učinkovitost Varaždinske županije</t>
  </si>
  <si>
    <t>K114002</t>
  </si>
  <si>
    <t>-</t>
  </si>
  <si>
    <t>EnU projekti na županijskim objektima</t>
  </si>
  <si>
    <t>POTPORA POLJOPRIVREDI</t>
  </si>
  <si>
    <t>A117101</t>
  </si>
  <si>
    <t>A117102</t>
  </si>
  <si>
    <t>A117103</t>
  </si>
  <si>
    <t>A117104</t>
  </si>
  <si>
    <t>Aktivnosti vezane uz elementarne nepogode</t>
  </si>
  <si>
    <t>Razvojni poticaji u lovnom gospodarstvu</t>
  </si>
  <si>
    <t>Regresiranje kamata za poljoprivredne kredite</t>
  </si>
  <si>
    <t>Poticanje poljoprivredne proizvodnje</t>
  </si>
  <si>
    <t>T117101</t>
  </si>
  <si>
    <t>A117203</t>
  </si>
  <si>
    <t>Valorizacija i zaštita tradicionalnih proizvoda, obrta i usluga</t>
  </si>
  <si>
    <t>A117209</t>
  </si>
  <si>
    <t>A117210</t>
  </si>
  <si>
    <t>Varaždinsko bučino ulje</t>
  </si>
  <si>
    <t>AKTIVNOSTI IZDJELOKRUGA IZVRŠNOG TIJELA</t>
  </si>
  <si>
    <t>A102002</t>
  </si>
  <si>
    <t>Udruge od općeg značaja</t>
  </si>
  <si>
    <t>A102003</t>
  </si>
  <si>
    <t>T107002</t>
  </si>
  <si>
    <t>Moderna javna uprava</t>
  </si>
  <si>
    <t>OPREMANJE I INFORMATIZACIJA UPRAVNIH ODJELA</t>
  </si>
  <si>
    <t>A136004</t>
  </si>
  <si>
    <t>A136005</t>
  </si>
  <si>
    <t>Održavanje informatičkog sustava</t>
  </si>
  <si>
    <t>Održavanje sustava upravljanja kvalitetom (ISO)</t>
  </si>
  <si>
    <t>T114030</t>
  </si>
  <si>
    <t>Osiguranje prehrane učenika</t>
  </si>
  <si>
    <t>A121005</t>
  </si>
  <si>
    <t>Zajednica tehničke kulture</t>
  </si>
  <si>
    <t>A121013</t>
  </si>
  <si>
    <t>Programi u visokoškolstvu</t>
  </si>
  <si>
    <t>A121014</t>
  </si>
  <si>
    <t>Programi udruga u obrazovanju</t>
  </si>
  <si>
    <t>A121017</t>
  </si>
  <si>
    <t>Programi znanstvenih ustanova</t>
  </si>
  <si>
    <t>A121018</t>
  </si>
  <si>
    <t>Programi u predškolskom odgoju</t>
  </si>
  <si>
    <t>A121021</t>
  </si>
  <si>
    <t>Program Europskog centra za darovite Varaždinske županije</t>
  </si>
  <si>
    <t>A123002</t>
  </si>
  <si>
    <t>Prijevoz učenika</t>
  </si>
  <si>
    <t>T124001</t>
  </si>
  <si>
    <t>Investicijsko održavanje školskih objekata i opreme</t>
  </si>
  <si>
    <t>A124002</t>
  </si>
  <si>
    <t>Smještaj učenika u učeničkim domovima</t>
  </si>
  <si>
    <t>A120001</t>
  </si>
  <si>
    <t>Polazne vrijednosti</t>
  </si>
  <si>
    <t>Broj asistenata u OŠ</t>
  </si>
  <si>
    <t>Broj asistenata u SŠ</t>
  </si>
  <si>
    <t>Broj poljoprivrednih kredita</t>
  </si>
  <si>
    <t>Dokumentacija</t>
  </si>
  <si>
    <t xml:space="preserve">Broj odobrenih poduzetničkih kredita </t>
  </si>
  <si>
    <t>Broj učenika SŠ obuhvaćenih sufinanciranim prijevozom</t>
  </si>
  <si>
    <t>Broj učenika romske nacionalnosti integriranih u redovnu nastavu</t>
  </si>
  <si>
    <t>Broj KUD-ova u Vž Županiji</t>
  </si>
  <si>
    <t>Smanjenje broja upućivanja osiguranika u bolnice i povećanje broja novih zdravstvenih usluga</t>
  </si>
  <si>
    <t>Broj ekipa na županijskim sportskim natjecanjima</t>
  </si>
  <si>
    <t>Broj sjednica Savjeta</t>
  </si>
  <si>
    <t>Broj dežurstava tijekom godine</t>
  </si>
  <si>
    <t>Broj evidentiranih osoba-konzumenata u ZZJZ</t>
  </si>
  <si>
    <t>Broj sektorskih ambulanta čiji se rad sufinancira</t>
  </si>
  <si>
    <t>Izvaninstitucionalna skrb osobama treće životne dobi-broj korisnika</t>
  </si>
  <si>
    <t>Broj obitelji/samaca koji su ostvarili jednokratnu novčanu pomoć, a nalaze se u socijalno-zaštitnoj potrebi</t>
  </si>
  <si>
    <t>Mjesečni broj klikova po rubrikama</t>
  </si>
  <si>
    <t>Broj računala/broj službenika&gt;=1</t>
  </si>
  <si>
    <t>Oprema</t>
  </si>
  <si>
    <t>Broj održanih prezentacija</t>
  </si>
  <si>
    <t>Broj udomljenih životinja</t>
  </si>
  <si>
    <t>Broj udruga kojima se financiraju programi od interesa za Županiju</t>
  </si>
  <si>
    <t>% sufinanciranja praćenja mjera zaštite okoliša zatvorenog odlagališta otpada</t>
  </si>
  <si>
    <t>% uštede na energiji u školskim objektima koji su u Projektu energetske obnove</t>
  </si>
  <si>
    <t>Broj ustanova u zdravstvu i soc. skrbi obuhvaćenih energetskom obnovom</t>
  </si>
  <si>
    <t>Broj lovačkih udruga</t>
  </si>
  <si>
    <t>Broj OPG-a</t>
  </si>
  <si>
    <t>Povećanje broja pčelinjih zajednica</t>
  </si>
  <si>
    <t>T116002</t>
  </si>
  <si>
    <t>Financiranje obrane od tuče sukladno zakonu</t>
  </si>
  <si>
    <t>Zagorski puran</t>
  </si>
  <si>
    <t>Kokoš Hrvatica</t>
  </si>
  <si>
    <t>Održivač sorte Varaždinsko zelje</t>
  </si>
  <si>
    <t>Skupština europskih regija (SER)</t>
  </si>
  <si>
    <t>Broj razmjenjenih kandidata Eurodyssee programa</t>
  </si>
  <si>
    <t>A114001</t>
  </si>
  <si>
    <t>Broj robnih marki poljoprivrednih proizvoda s područja Varaždinske županije</t>
  </si>
  <si>
    <t>Povećanje broja OPG-a, nositelja robne marke na području Varaždinske županije</t>
  </si>
  <si>
    <t>Broj korisnika potpore za povećanje, okrupnjavanje i uređenje poljoprivrednog zemljišta na području Varaždinske Županije</t>
  </si>
  <si>
    <t>Broj analiziranih uzoraka tla na području Varaždinske županije</t>
  </si>
  <si>
    <t>Broj korisnika potpore za ulaganja u podizanje trajnih nasada, nabavu i postavljanje sustava za navodnjavanje, usklađivanje proizvoda i usluga s potrebama tržišta, nabavu novih ili modernizaciju postojećih plastenika ili staklenika</t>
  </si>
  <si>
    <t>Broj sudionika organiziranih seminara i radionica o mogućnostima i prednostima bavljenja ekološkom proizvodnjom</t>
  </si>
  <si>
    <t>Povećanje broja OPG-a registriranih kao eko proizvođača na području Varaždinske županije</t>
  </si>
  <si>
    <t>Broj novih poljoprivrednih udruga/zadruga na području Varaždinske županije</t>
  </si>
  <si>
    <t>Broj sudionika programa osposobljavanja za rad na poljoprivredi i gospodarstvu</t>
  </si>
  <si>
    <t>Broj osoba koje su pokrenule vlastito poslovanje korištenjem mjere "Potpora za samozapošljavanje"</t>
  </si>
  <si>
    <t xml:space="preserve">Povećanje broja projekta unapređenja turističke ponude i infrastrukture </t>
  </si>
  <si>
    <t>Povećanje broja projekta promocije turističke ponude na međunarodnom tržištu</t>
  </si>
  <si>
    <t>Povećanje vrijednosti ulaganja u razvoj turizma kroz razvoj TZ županije</t>
  </si>
  <si>
    <t>Povećanje broja kućanstava s brzinom pristupa internetu od najmanje 30 Mbit/s</t>
  </si>
  <si>
    <t>Povećanje broja kućanstava s brzinom pristupa internetu od 100 Mbit/s</t>
  </si>
  <si>
    <t>Postotak povećanja izdvajanja u proračunu Županije za provedbu programa  civilne zaštite i spašavanja</t>
  </si>
  <si>
    <t>Broj izmijenjene i dopunjene prostorno-planske dokumentacije JL(R)S-a  na području Županije</t>
  </si>
  <si>
    <t>R.br.</t>
  </si>
  <si>
    <t>Naziv cilja /prioriteta/mjere</t>
  </si>
  <si>
    <t>Naziv</t>
  </si>
  <si>
    <t xml:space="preserve">Definicija </t>
  </si>
  <si>
    <t>Mjerilo (jedinica)</t>
  </si>
  <si>
    <t>Ciljana vrijednost (n+2)</t>
  </si>
  <si>
    <t xml:space="preserve"> 1.</t>
  </si>
  <si>
    <t>Rast gospodarstva i zapošljavanja</t>
  </si>
  <si>
    <t>Indeks ukupne konkurentnosti</t>
  </si>
  <si>
    <t>Ukupan regionalni indeks konkurentnosti (RIK)</t>
  </si>
  <si>
    <t>Rang</t>
  </si>
  <si>
    <t>Bruto domaći proizvod</t>
  </si>
  <si>
    <t>Kretanje ostvarenog BDP -a (po stanovniku) na području Županije</t>
  </si>
  <si>
    <t xml:space="preserve">Broj zaposlenih </t>
  </si>
  <si>
    <t>Kretanje ukupnog broja zaposlenih na području Županije</t>
  </si>
  <si>
    <t xml:space="preserve"> 1.1.</t>
  </si>
  <si>
    <t>Jačanje konkurentnosti gospodarstva</t>
  </si>
  <si>
    <t>Produktivnost rada</t>
  </si>
  <si>
    <t>Omjer BDP-a županije i broja zaposlenih koji pokazuje gospodarski rast</t>
  </si>
  <si>
    <t>Iznos (kn)</t>
  </si>
  <si>
    <t xml:space="preserve">Tehnološki razvoj </t>
  </si>
  <si>
    <t>Tehnološki razvoj temeljem vlastitih istraživanja kao perceptivni indikator</t>
  </si>
  <si>
    <t xml:space="preserve"> 1.1.1</t>
  </si>
  <si>
    <t xml:space="preserve">Unapređenje poduzetničke potporne infrastrukture i jačanje aktivnosti </t>
  </si>
  <si>
    <t>Korisnici tehnološkog parka</t>
  </si>
  <si>
    <t>Osnaživanje istraživačke, razvojne, inovacijske infrastrukture s ciljem povećanja broja korisnika (tvrtki) tehnološkog parka</t>
  </si>
  <si>
    <t>Broj</t>
  </si>
  <si>
    <t>Poduzetnički krediti i garancije</t>
  </si>
  <si>
    <t>Osiguravanje potpora za stvaranje povoljnih uvjeta za ulaganja u poslovanje i razvoj malog i srednjeg poduzetništva i drugih poslovnih subjekata kroz povećanje broja novo odobrenih kredita i garancija po poduzetničkim kreditima</t>
  </si>
  <si>
    <t>1.1.2.</t>
  </si>
  <si>
    <t>Poticanje primjene inovativnih tehnologija i tehnika u privatnom sektoru</t>
  </si>
  <si>
    <t>Zaposleni u MSP po stanovniku</t>
  </si>
  <si>
    <t>Omogućavanje povoljnog okruženja za osnutak i razvoj poduzeća za povećanje broja zaposlenih u MSP po stanovniku u odnosu na ostale županije u RH</t>
  </si>
  <si>
    <t>Povećanje vrijednosti ulaganja u istraživanje i razvoj za povećanje konkurentnosti Županije</t>
  </si>
  <si>
    <t>Priznati patenti</t>
  </si>
  <si>
    <t>Povećanje inovacijskog potencijala kroz povećanje broja priznatih patenata</t>
  </si>
  <si>
    <t xml:space="preserve">1.1.3. </t>
  </si>
  <si>
    <t>Doprinos uključivanju na tržište rada kroz samozapošljavanje</t>
  </si>
  <si>
    <t xml:space="preserve">1.1.4. </t>
  </si>
  <si>
    <t>Umrežavanje gospodarskog, civilnog i javnog sektora za razvoj poduzetništva</t>
  </si>
  <si>
    <t>Klasteri i ostali oblici udruživanja</t>
  </si>
  <si>
    <t>Članovi klastera</t>
  </si>
  <si>
    <t>Broj članova klastera koji rade na zajedničkom razvoju internacionalizaciji i zajedničkom povezivanju</t>
  </si>
  <si>
    <t xml:space="preserve">1.1.5. </t>
  </si>
  <si>
    <t>Stvaranje povoljne klime i uvjeta za privlačenje investicija</t>
  </si>
  <si>
    <t>Kretanje izravnih stranih ulaganja prema NKD - u</t>
  </si>
  <si>
    <t>Rast izravnih stranih ulaganja koji  pridonosi stvaranju novih radnih mjesta i novih gospodarskih sektora</t>
  </si>
  <si>
    <t>Kretanje ostvarenih investicija u novu dugotrajnu imovinu</t>
  </si>
  <si>
    <t>Jačanje konkurentnosti gospodarstva primjenom novih tehnologija i naprednih materijala</t>
  </si>
  <si>
    <t xml:space="preserve"> 1.2.</t>
  </si>
  <si>
    <t>Unapređenje konkurentnosti poljoprivrednog sektora</t>
  </si>
  <si>
    <t>Površina korištenog poljoprivrednog zemljišta</t>
  </si>
  <si>
    <t>Povećanje površina korištenog poljoprivrednog zemljišta prijavljenih u ARKOD</t>
  </si>
  <si>
    <t>ha</t>
  </si>
  <si>
    <t>1.2.1.</t>
  </si>
  <si>
    <t>Uređenje poljoprivrednog zemljišta</t>
  </si>
  <si>
    <t>Korisnici potpore za povećanje, okrupnjavanje i uređenje poljoprivrednog zemljišta</t>
  </si>
  <si>
    <t xml:space="preserve">Analiza tla </t>
  </si>
  <si>
    <t>1.2.2.</t>
  </si>
  <si>
    <t>Poticanje ulaganja u poljoprivredna gospodarstva</t>
  </si>
  <si>
    <t>Korisnici potpore za ulaganja u poljoprivredna gospodarstva</t>
  </si>
  <si>
    <t>1.2.3.</t>
  </si>
  <si>
    <t>Poticanje ekološke proizvodnje</t>
  </si>
  <si>
    <t>Sudionici edukacija</t>
  </si>
  <si>
    <t>Eko-OPG</t>
  </si>
  <si>
    <t>1.2.4.</t>
  </si>
  <si>
    <t>Očuvanje tradicionalnih proizvoda, obrta i usluga</t>
  </si>
  <si>
    <t>OPG</t>
  </si>
  <si>
    <t>Robna marka</t>
  </si>
  <si>
    <t>1.2.5.</t>
  </si>
  <si>
    <t>Poticanje udruživanja i programa osposobljavanja u poljoprivredi</t>
  </si>
  <si>
    <t>Poljoprivredna udruženja</t>
  </si>
  <si>
    <t>Sudionici programa osposobljavanja</t>
  </si>
  <si>
    <t xml:space="preserve"> 1.3.</t>
  </si>
  <si>
    <t>Razvoj turističke destinacije</t>
  </si>
  <si>
    <t>Turistički dolasci</t>
  </si>
  <si>
    <t>Povećanje broja dolazaka uslijed poboljšanja turističke ponude i jačanja turističke prepoznatljivosti</t>
  </si>
  <si>
    <t>Turistička noćenja</t>
  </si>
  <si>
    <t>Povećanje broja noćenja uslijed poboljšanja turističke infrastrukture i turističke ponude na području Županije</t>
  </si>
  <si>
    <t>1.3.1.</t>
  </si>
  <si>
    <t>Unapređenje konkurentnosti turističke ponude i destinacijske turističke infrastrukture</t>
  </si>
  <si>
    <t>Projekti poticanja razvoja turizma</t>
  </si>
  <si>
    <t>1.3.2.</t>
  </si>
  <si>
    <t>Jačanje međunarodne turističke prepoznatljivosti</t>
  </si>
  <si>
    <t>Projekti za promociju turističke ponude</t>
  </si>
  <si>
    <t>1.3.3.</t>
  </si>
  <si>
    <t>Razvoj ljudskih resursa u turizmu</t>
  </si>
  <si>
    <t>Ulaganje Županije u razvoj turizma</t>
  </si>
  <si>
    <t>Postotak</t>
  </si>
  <si>
    <t xml:space="preserve">2. </t>
  </si>
  <si>
    <t xml:space="preserve">Razvoj ljudskih potencijala i povećanje kvalitete života </t>
  </si>
  <si>
    <t>Udio  visokoobrazovanih stanovnika u populaciji</t>
  </si>
  <si>
    <t>Povećanje udjela osoba sa završenim stupnjem u populaciji 25-64 godina visokog obrazovanja prema RIK</t>
  </si>
  <si>
    <t>%</t>
  </si>
  <si>
    <t>Doktori medicine</t>
  </si>
  <si>
    <t>Povećanje broja doktora medicine per capita, na 10.000 stanovnika</t>
  </si>
  <si>
    <t>broj</t>
  </si>
  <si>
    <t xml:space="preserve"> 2.1.</t>
  </si>
  <si>
    <t>Jačanje ljudskih potencijala i razvoj sustava obrazovanja povezanog s potrebama gospodarstva</t>
  </si>
  <si>
    <t>Kvaliteta javnih škola</t>
  </si>
  <si>
    <t>Povećanje kvalitete javnih škola u odnosu na druge županije RH</t>
  </si>
  <si>
    <t>2.1.1.</t>
  </si>
  <si>
    <t>Poboljšanje kvalitete sustava formalnog obrazovanja</t>
  </si>
  <si>
    <t>Projekti obnove/izgradnje i opremanja odgojno-obrazovnih objekata</t>
  </si>
  <si>
    <t>Broj obnovljenih/izgrađenih i opremljenih vrtića, osnovnih i srednjih škola i visokoobrazovnih ustanova</t>
  </si>
  <si>
    <t>Modernizacija obrazovnih programa</t>
  </si>
  <si>
    <t>Broj novih ili moderniziranih programa koje su škole razvile u okviru projekta i/ili uvele u kurikulume</t>
  </si>
  <si>
    <t>Upisani studenti</t>
  </si>
  <si>
    <t>Broj upisanih studenata u odnosu na druge županije RH</t>
  </si>
  <si>
    <t>2.1.2.</t>
  </si>
  <si>
    <t>Razvoj i jačanje kvalitete formalnih, neformalnih i informalnih načina, metoda i alata učenja</t>
  </si>
  <si>
    <t>Programi cjeloživotnog učenja</t>
  </si>
  <si>
    <t>Broj novih ili moderniziranih programa koje su obrazovne ustanove razvile u okviru projekta i/ili uvele u svoje programe za cjeloživotno učenje</t>
  </si>
  <si>
    <t>Ulaganje poduzeća u obrazovanje i razvoj zaposlenika</t>
  </si>
  <si>
    <t>Zadržavanje visoke pozicije (1. mjesto u 2013.) prema rangu RIK-a</t>
  </si>
  <si>
    <t xml:space="preserve"> 2.2.</t>
  </si>
  <si>
    <t>Unaprjeđenje sustava zdravstva i socijalne skrbi i osiguranje socijalnog blagostanja</t>
  </si>
  <si>
    <t>Obuhvaćenost stanovništva  s pomoći za uzdržavanje</t>
  </si>
  <si>
    <t>Smanjenje stanovništva obuhvaćenih s pomoći za uzdržavanje</t>
  </si>
  <si>
    <t>2.2.1.</t>
  </si>
  <si>
    <t xml:space="preserve">Podizanje kvalitete usluga u sektoru zdravstva </t>
  </si>
  <si>
    <t>Izgradnja i obnova objekata u zdravstvu</t>
  </si>
  <si>
    <t>Povećanje broja projekata za obnovu, izgradnju i opremanje objekata u zdravstvu s ciljem modernizacije i povećanja kapaciteta za pružanje visokokvalitetnih zdravstvenih usluga</t>
  </si>
  <si>
    <t xml:space="preserve">Stanovništvo obuhvaćeno programima ranog otkrivanja bolesti </t>
  </si>
  <si>
    <t>Postotak povećanja populacije uključeno u preventivne programe Županije (nacionalni program MAMMA/rak debelog crijeva)</t>
  </si>
  <si>
    <t>2.2.2.</t>
  </si>
  <si>
    <t>Promicanje i integracija ranjivih skupina u društvo i na tržište rada te povećanje dostupnosti socijalnih usluga ranjivim skupinama </t>
  </si>
  <si>
    <t>Korisnici uključeni u projekte za pomoći u kući</t>
  </si>
  <si>
    <t>Povećanje broja korisnika na projektima za pomoć u kući</t>
  </si>
  <si>
    <t>Korisnici institucionalnih oblika skrbi</t>
  </si>
  <si>
    <t xml:space="preserve">Postotak smanjenja broja korisnika u institucionalnoj skrbi  kao podrška deinstitucionalizaciji </t>
  </si>
  <si>
    <t xml:space="preserve">Poticajne mjere za zapošljavanje socijalno ugroženih skupina </t>
  </si>
  <si>
    <t>Povećanje proja provedenih poticajnih mjera za zapošljavanje socijalno ugroženih skupina</t>
  </si>
  <si>
    <t xml:space="preserve"> 2.3.</t>
  </si>
  <si>
    <t>Poboljšanje pristupa društvenim i javnim uslugama i aktivno jačanje uloge civilnog društva </t>
  </si>
  <si>
    <t>2.3.1.</t>
  </si>
  <si>
    <t>Sustavna podrška za implementaciju (kvalitetnog) aktivizma zajednice i neformalne socijalne interakcije</t>
  </si>
  <si>
    <t>Članovi civilnih organizacija uključenih u kreiranje lokalnih politika i donošenja odluka</t>
  </si>
  <si>
    <t>Postotak povećanja broja članova OCD-a u savjetodavnim tijelima Županije</t>
  </si>
  <si>
    <t xml:space="preserve">Potpora OCD za sufinanciranje i predfinanciranje projekata </t>
  </si>
  <si>
    <t xml:space="preserve">Postotak povećanja sredstava za sufinanciranje projekata OCD-ima </t>
  </si>
  <si>
    <t>2.3.2.</t>
  </si>
  <si>
    <t>Unapređenje kvalitete i dostupnosti društvenih sadržaja</t>
  </si>
  <si>
    <t>Objekti za društveni razvoj zajednice</t>
  </si>
  <si>
    <t>Povećana ulaganja u infrastrukturu za društveni razvoj zajednice u ruralnim područjima</t>
  </si>
  <si>
    <t>2.3.3.</t>
  </si>
  <si>
    <t>Razvoj kulturnih i kreativnih djelatnosti</t>
  </si>
  <si>
    <t>Projekti upravljanja kulturom i kulturnom baštinom</t>
  </si>
  <si>
    <t xml:space="preserve">Broj provedenih projekata zaštite, valorizacije i upravljanja kulturnom baštinom, obnove/izgradnje kulturne infrastrukture i uređenja objekata za prezentaciju tradicijske kulture i običaja </t>
  </si>
  <si>
    <t>2.3.4.</t>
  </si>
  <si>
    <t>Učinkovito upravljanje razvojem</t>
  </si>
  <si>
    <t>Županijski strateški projekti</t>
  </si>
  <si>
    <t>Broj županijskih strateških projekata u provedbi u svrhu efektivnog korištenja sredstava EU</t>
  </si>
  <si>
    <t>Educirani djelatnici javnog sektora</t>
  </si>
  <si>
    <t>Povećanje broja osoba koje sudjeluju u edukativnim aktivnostima o EU fondovima u organizaciji Županije i AZRA-e</t>
  </si>
  <si>
    <t xml:space="preserve">3. </t>
  </si>
  <si>
    <t>Održivi teritorijalni razvoj, upravljanje okolišem i prostorom</t>
  </si>
  <si>
    <t xml:space="preserve">Ulaganja u zaštitu okoliša </t>
  </si>
  <si>
    <t>Kretanje ulaganja u zaštitu okoliša po sastavnicama okoliša</t>
  </si>
  <si>
    <t>Fizička infrastruktura</t>
  </si>
  <si>
    <t>Razvijenost opće infrastrukture prema regionalnom indeksu konkurentnosti</t>
  </si>
  <si>
    <t>Rang prema drugim županijama</t>
  </si>
  <si>
    <t> 1</t>
  </si>
  <si>
    <t>Udio ispuštanja CO2</t>
  </si>
  <si>
    <t>Praćenje kretanja ispuštanja CO2 u zrak</t>
  </si>
  <si>
    <t>3.1.</t>
  </si>
  <si>
    <t>Osiguranje i unaprjeđenje osnovne regionalne i lokalne infrastrukture</t>
  </si>
  <si>
    <t>Cestovne prometne nesreće</t>
  </si>
  <si>
    <t xml:space="preserve">Postotak smanjenja broja cestovnih prometnih nesreća </t>
  </si>
  <si>
    <t>Prosječni gubitak vode u sustavima vodoopskrbe</t>
  </si>
  <si>
    <t>Smanjenje gubitaka vode u vodoopskrbnim sustavima</t>
  </si>
  <si>
    <t>3.1.1.</t>
  </si>
  <si>
    <t>Povećanje prometne dostupnosti i učinkoviti javni prijevoz</t>
  </si>
  <si>
    <t>Izgrađene i/ili modernizirane županijske i lokalne ceste</t>
  </si>
  <si>
    <t>Postotak povećanja dužine izgrađenih i/ili moderniziranih cesta</t>
  </si>
  <si>
    <t>Prometna rješenja za sigurnost na prometnicama</t>
  </si>
  <si>
    <t xml:space="preserve">Postotak povećanja ulaganja u prometna rješenja </t>
  </si>
  <si>
    <t>3.1.2.</t>
  </si>
  <si>
    <t>Modernizacija i izgradnja komunalne infrastrukture</t>
  </si>
  <si>
    <t>Prosječna priključenost stanovništva na sustav odvodnje</t>
  </si>
  <si>
    <t>Povećanje postotka stanovništva priključenih na sustav odvodnje</t>
  </si>
  <si>
    <t>Prosječna priključenost stanovništva na sustave vodoopskrbe</t>
  </si>
  <si>
    <t>Povećanje postotka stanovništva priključenih na sustave vodoopskrbe</t>
  </si>
  <si>
    <t>3.1.3.</t>
  </si>
  <si>
    <t>Poboljšani pristup i razvoj širokopojasne infrastrukture</t>
  </si>
  <si>
    <t>Kućanstva s brzinom pristupa internetu od najmanje 30 Mbit/s</t>
  </si>
  <si>
    <t>100 </t>
  </si>
  <si>
    <t>Kućanstva s brzinom pristupa internetu od 100 Mbit/s</t>
  </si>
  <si>
    <t> 50</t>
  </si>
  <si>
    <t>3.2.</t>
  </si>
  <si>
    <t>Osiguranje kvalitetnog sustava za civilnu zaštitu i prilagodbu klimatskim promjenama</t>
  </si>
  <si>
    <t>Broj ljudi raspoređenih u poslove civilne zaštite</t>
  </si>
  <si>
    <t>Postotak povećanja ljudi uključenih u poslove civilne zaštite</t>
  </si>
  <si>
    <t>3.2.1.</t>
  </si>
  <si>
    <t>Unapređenje sustava za civilnu zaštitu i spašavanje</t>
  </si>
  <si>
    <t>Izdvajanja u proračunu Varaždinske županije za provedbu programa  civilne zaštite i spašavanja</t>
  </si>
  <si>
    <t>Educirane osobe o zaštiti i spašavanju od strane DUZS</t>
  </si>
  <si>
    <t>Broj osposobljenih osoba (operativnih snaga i građana)za ostvarivanje zaštite i spašavanja od raznih vrsta ugroza</t>
  </si>
  <si>
    <t>3.2.2.</t>
  </si>
  <si>
    <t>Jačanje infrastrukture za zaštitu i spašavanje</t>
  </si>
  <si>
    <t>Projekti izgradnje objekata za obranu od poplava i drugih ugroza</t>
  </si>
  <si>
    <t>Povećanje broja objekata za obranu od poplava i drugih ugroza</t>
  </si>
  <si>
    <t>Saniranje klizišta</t>
  </si>
  <si>
    <t>Broj saniranih klizišta na području Varaždinske županije</t>
  </si>
  <si>
    <t> 6</t>
  </si>
  <si>
    <t>Regionalni centar za zaštitu i spašavanje od ugroza</t>
  </si>
  <si>
    <t>Uspostavljen regionalni centar za zaštitu i spašavanje od ugroza</t>
  </si>
  <si>
    <t>3.3.</t>
  </si>
  <si>
    <t>Održivo upravljanje okolišem, prirodnim resursima i prostorom</t>
  </si>
  <si>
    <t>Količina odvojenog sakupljenog otpada</t>
  </si>
  <si>
    <t xml:space="preserve">Postotak povećanja odvojenih sakupljenih frakcija otpada </t>
  </si>
  <si>
    <t>Količina odloženog komunalnog otpada po stanovniku</t>
  </si>
  <si>
    <t>Postotak smanjenja količine odloženog otpada po stanovniku</t>
  </si>
  <si>
    <t>Sustav za obradu mulja koji nastaje obradom otpadnih voda</t>
  </si>
  <si>
    <t>Broj uspostavljenih sustava za obradu mulja koji nastaje obradom otpadnih voda</t>
  </si>
  <si>
    <t>Klimatski uvjeti, prirodne ljepote, i ekološka očuvanost Županije</t>
  </si>
  <si>
    <t>Očuvanost okoliša i prirodnih resursa u odnosu na druge županije u RH</t>
  </si>
  <si>
    <t>3.3.1.</t>
  </si>
  <si>
    <t>Očuvanje prirodne baštine i biološke i krajobrazne raznolikosti</t>
  </si>
  <si>
    <t>Projekti inventarizacije vrsta i staništa u Varaždinskoj županiji</t>
  </si>
  <si>
    <t>Broj provedenih projekata inventarizacije vrsta i staništa u Varaždinskoj županiji</t>
  </si>
  <si>
    <t>Projekti uređenja, zaštite i prezentacije posebno vrijednih i zaštićenih prirodnih područja</t>
  </si>
  <si>
    <t>Broj provedenih projekata uređenja, zaštite i prezentacije posebno vrijednih i zaštićenih prirodnih područja</t>
  </si>
  <si>
    <t>3.3.2.</t>
  </si>
  <si>
    <t>Održivo upravljanje prirodnim resursima</t>
  </si>
  <si>
    <t>Kakvoća zraka</t>
  </si>
  <si>
    <t>Kategorizacija kakvoće zraka na području Varaždinske županije</t>
  </si>
  <si>
    <t>Kategorija</t>
  </si>
  <si>
    <t>I.</t>
  </si>
  <si>
    <t>3.3.3.</t>
  </si>
  <si>
    <t>Unapređenje sustava planiranja i upravljanja prostorom</t>
  </si>
  <si>
    <t>Usklađenost planskih dokumenata za zahtjevima i potrebama u prostoru</t>
  </si>
  <si>
    <t>Projekti revitalizacije urbanih i ruralnih sredina i devastiranih (napuštenih, zapuštenih) prostora</t>
  </si>
  <si>
    <t>Broj provedenih projekata revitalizacije urbanih i ruralnih sredina te devastiranih (napuštenih, zapuštenih) prostora na području Županije</t>
  </si>
  <si>
    <t>3.3.4.</t>
  </si>
  <si>
    <t>Poticanje energetske učinkovitosti i korištenja OIE</t>
  </si>
  <si>
    <t>Projekti upisani u Registar OIEKPP</t>
  </si>
  <si>
    <t>Povećanje broja upisanih projekata u Registar</t>
  </si>
  <si>
    <t xml:space="preserve">Potrošnja energije u neposrednoj potrošnji </t>
  </si>
  <si>
    <t>Postotak smanjenja potrošnje energije u neposrednoj potrošnji (industrija, promet, opća potrošnja)</t>
  </si>
  <si>
    <t>3.3.5.</t>
  </si>
  <si>
    <t>Unapređenje sustava gospodarenja otpadom</t>
  </si>
  <si>
    <t>Uređena reciklažna dvorišta i zeleni otoci</t>
  </si>
  <si>
    <t>Broj izgrađenih reciklažnih dvorišta za sve vrste otpada i zelenih otoka</t>
  </si>
  <si>
    <t>JLS-i s uvedenim sustavom odvojenog sakupljenog otpada na mjestu nastanka</t>
  </si>
  <si>
    <t>Postotak JLS-a s uvedenim sustavom odvojenog sakupljenog otpada na mjestu nastanka</t>
  </si>
  <si>
    <t>Regionalni centar gospodarenja otpadom</t>
  </si>
  <si>
    <t>Izgrađen Regionalni centar za gospodarenje otpadom</t>
  </si>
  <si>
    <t>Broj klastera osnovanih na inicijativu HGK za podršku poduzećima u svrhu poboljšanog pristupa tržištima i povećanju konkurentnosti</t>
  </si>
  <si>
    <t>Povećanje zapošljivosti i unapređenje kvalitete (samo)zapošljavanja</t>
  </si>
  <si>
    <t>Ulaganja poduzeća u istraživanje i razvoj</t>
  </si>
  <si>
    <t>POKAZATELJI</t>
  </si>
  <si>
    <t>T107001</t>
  </si>
  <si>
    <t>Održavanje nekretnina u vlasništvu županije</t>
  </si>
  <si>
    <t>REGIONALNI KOORDINATOR</t>
  </si>
  <si>
    <t>A123001</t>
  </si>
  <si>
    <t>Odgojnoobrazovno, administrativno i tehničko osoblje</t>
  </si>
  <si>
    <t>A124001</t>
  </si>
  <si>
    <t>A124003</t>
  </si>
  <si>
    <t>Srednja škola Maruševec</t>
  </si>
  <si>
    <t>A114002</t>
  </si>
  <si>
    <t>Savjet za EU poslove</t>
  </si>
  <si>
    <t>A114003</t>
  </si>
  <si>
    <t>Članarine međ.org.</t>
  </si>
  <si>
    <t>T114002</t>
  </si>
  <si>
    <t>Ured u Bruxellesu</t>
  </si>
  <si>
    <t>T114010</t>
  </si>
  <si>
    <t>Međ.projekti iz EU fondova</t>
  </si>
  <si>
    <t>A135002 i A135003 otplata zajma</t>
  </si>
  <si>
    <t>A1070001</t>
  </si>
  <si>
    <t>Javna uprava-poljop</t>
  </si>
  <si>
    <t>Javna uprava-prosvjeta</t>
  </si>
  <si>
    <t>Međ.projekti -prosvjeta</t>
  </si>
  <si>
    <t>A120002</t>
  </si>
  <si>
    <t>Javna uprava-zdravstvo</t>
  </si>
  <si>
    <t>T132002</t>
  </si>
  <si>
    <t>Otplata kredita (zdr)</t>
  </si>
  <si>
    <t>A107001</t>
  </si>
  <si>
    <t>Javna uprava skupština</t>
  </si>
  <si>
    <t>A1070002</t>
  </si>
  <si>
    <t>Javna uprava-prostorno</t>
  </si>
  <si>
    <t>A102001</t>
  </si>
  <si>
    <t>Proračunska zaliha</t>
  </si>
  <si>
    <t>A102004</t>
  </si>
  <si>
    <t>Zaklada VITA</t>
  </si>
  <si>
    <t>Zaklada Sv. Mihael</t>
  </si>
  <si>
    <t>Povjerenstvo za udruge</t>
  </si>
  <si>
    <t>Županove nagrade i priznanja</t>
  </si>
  <si>
    <t>Radio Varaždin</t>
  </si>
  <si>
    <t>A102006</t>
  </si>
  <si>
    <t>A102007</t>
  </si>
  <si>
    <t>A102008</t>
  </si>
  <si>
    <t>A102009</t>
  </si>
  <si>
    <t>A102010</t>
  </si>
  <si>
    <t>A107003</t>
  </si>
  <si>
    <t>Službenički sud</t>
  </si>
  <si>
    <t>A107004</t>
  </si>
  <si>
    <t>Rashodi protokola</t>
  </si>
  <si>
    <t>OŠ</t>
  </si>
  <si>
    <t>SŠ</t>
  </si>
  <si>
    <t>Zdravstvo</t>
  </si>
  <si>
    <t>Dom za starije</t>
  </si>
  <si>
    <t>JURA</t>
  </si>
  <si>
    <t>Aktivnosti iz dj.Skupštine</t>
  </si>
  <si>
    <t xml:space="preserve">Ostali programi ž.skupštine </t>
  </si>
  <si>
    <t>Redovna akt.izvršnog tijela</t>
  </si>
  <si>
    <t>Uprav. zajedn.rashodima</t>
  </si>
  <si>
    <t>Žup. nag. najboljem učeniku</t>
  </si>
  <si>
    <t>OŠ i SŠ</t>
  </si>
  <si>
    <t>GARA-poljoprivredni krediti</t>
  </si>
  <si>
    <t xml:space="preserve">Pokazatelji uspješnosti </t>
  </si>
  <si>
    <t>Zdravstvena kontrola vode i hrane</t>
  </si>
  <si>
    <t>Monitoring vode za ljudsku potrošnju</t>
  </si>
  <si>
    <t>Broj sjednica Povjerenstva</t>
  </si>
  <si>
    <t>Broj provedenih programa kontrole vode i hrane</t>
  </si>
  <si>
    <t>Broj provedenih mrtvozorenja</t>
  </si>
  <si>
    <t>Postotak realizacija planiranih usluga i nabava u djelatnosti palijative</t>
  </si>
  <si>
    <t>Dezinsekcija, Dezinfekcija i Deratizacija</t>
  </si>
  <si>
    <t>Realizacija vježbi pripadnika specijalističkih postrojbi civilne zaštite VŽŽ/vježbe/dokumenti</t>
  </si>
  <si>
    <t>Redovne aktivnosti VZVZ</t>
  </si>
  <si>
    <t>Broj provedenih postupaka PUO</t>
  </si>
  <si>
    <t>broj učenika</t>
  </si>
  <si>
    <t>Broj škola uključenih u program</t>
  </si>
  <si>
    <t>broj programa</t>
  </si>
  <si>
    <t>broj sektora</t>
  </si>
  <si>
    <t>postotak nove opreme</t>
  </si>
  <si>
    <t>broj financiranih programa</t>
  </si>
  <si>
    <t>broj konferencija</t>
  </si>
  <si>
    <t>A116001</t>
  </si>
  <si>
    <t>Podizanje kvalitete turističkih usluga i povećanje smještajnih kapaciteta</t>
  </si>
  <si>
    <t>Broj prijavljenih projekata na javni poziv</t>
  </si>
  <si>
    <t>Održana radionica</t>
  </si>
  <si>
    <t>T114032</t>
  </si>
  <si>
    <t>Zajedno ka održivom socijalnom dijalogu - ZAKOS</t>
  </si>
  <si>
    <t>Broj programa</t>
  </si>
  <si>
    <t>Broj izložbi</t>
  </si>
  <si>
    <t>Broj knjiga</t>
  </si>
  <si>
    <t>Broj predstava</t>
  </si>
  <si>
    <t>Broj udruga</t>
  </si>
  <si>
    <t>Broj učenika</t>
  </si>
  <si>
    <t>Broj jahača</t>
  </si>
  <si>
    <t>Broj kulturnih i obrazovnih sadržaja</t>
  </si>
  <si>
    <t>% realizacije provedbe Odluka</t>
  </si>
  <si>
    <t>Izrađena projektna dokumentacija za izgradnju školskih prostora</t>
  </si>
  <si>
    <t>Izgrađeni i nadograđeni školski prostori</t>
  </si>
  <si>
    <t>Nabavljena školska oprema</t>
  </si>
  <si>
    <t>Članarina u Platformi hrvatskih županija i gradova za smanjenjem rizika od katastrofa</t>
  </si>
  <si>
    <t>K107001</t>
  </si>
  <si>
    <t>Uređenje županijske palače</t>
  </si>
  <si>
    <t>T136004</t>
  </si>
  <si>
    <t>Nabava opreme za upravne odjele…</t>
  </si>
  <si>
    <t>A116002</t>
  </si>
  <si>
    <t>Potpore liječnicima</t>
  </si>
  <si>
    <t>T114035</t>
  </si>
  <si>
    <t>Produženi boravak-Romi</t>
  </si>
  <si>
    <t>Izgradnja i ulaganje u objekate srednjih i osnovnih škola</t>
  </si>
  <si>
    <t>A121004</t>
  </si>
  <si>
    <t>Integracija Roma</t>
  </si>
  <si>
    <t>Izgradnja i održavanje školskih objekata</t>
  </si>
  <si>
    <t>A121006</t>
  </si>
  <si>
    <t>Centri izvrsnosti</t>
  </si>
  <si>
    <t>A121007</t>
  </si>
  <si>
    <t>Međunarodna matura</t>
  </si>
  <si>
    <t>A121022</t>
  </si>
  <si>
    <t>Glezbene svečanosti</t>
  </si>
  <si>
    <t>A129013</t>
  </si>
  <si>
    <t>Posebno dežurstvo</t>
  </si>
  <si>
    <t>K129004</t>
  </si>
  <si>
    <t>Izgradnja spojnog objekta - OBV Novi Marof</t>
  </si>
  <si>
    <t>A107007</t>
  </si>
  <si>
    <t xml:space="preserve">Izrada prostorno planskih podloga i održavanje baze podataka </t>
  </si>
  <si>
    <t>A107008</t>
  </si>
  <si>
    <t xml:space="preserve">Legalizacija </t>
  </si>
  <si>
    <t>T108003</t>
  </si>
  <si>
    <t>Gospodarenje otpadom</t>
  </si>
  <si>
    <t>A137001</t>
  </si>
  <si>
    <t>Stručno i adm. Osoblje-ZAVOD</t>
  </si>
  <si>
    <t>JUZUZDP</t>
  </si>
  <si>
    <t>T114037</t>
  </si>
  <si>
    <t>SoKroG</t>
  </si>
  <si>
    <t>Varaždinski husari</t>
  </si>
  <si>
    <t>Programi/aktivnosti/projekti koji nisu u PRP-u:</t>
  </si>
  <si>
    <t>Broj škola sa sufinanciranom školskom prehranom</t>
  </si>
  <si>
    <t>A102011</t>
  </si>
  <si>
    <t>Zona Sjever d.o.o.</t>
  </si>
  <si>
    <t>T114039</t>
  </si>
  <si>
    <t>Suradnja za razvoj</t>
  </si>
  <si>
    <t>A113501</t>
  </si>
  <si>
    <t>Rashodi za provođenje redovne djelatnosti</t>
  </si>
  <si>
    <t>A128008</t>
  </si>
  <si>
    <t>Monitoring komaraca</t>
  </si>
  <si>
    <t>T114040</t>
  </si>
  <si>
    <t>RESPONSe</t>
  </si>
  <si>
    <t>A116003</t>
  </si>
  <si>
    <t>K116001</t>
  </si>
  <si>
    <t>Program razvoja cikloturizma na kontinentu</t>
  </si>
  <si>
    <t>A129014</t>
  </si>
  <si>
    <t>Specijalizacije doktora medicine</t>
  </si>
  <si>
    <t>K129005</t>
  </si>
  <si>
    <t>Dječji vrtić</t>
  </si>
  <si>
    <t>K114004</t>
  </si>
  <si>
    <t>Dnevni boravak za starije</t>
  </si>
  <si>
    <t>Ostvarenje
2018.</t>
  </si>
  <si>
    <t xml:space="preserve">Plan 
2019. </t>
  </si>
  <si>
    <t>T114025</t>
  </si>
  <si>
    <t>Projekt DRAVA LIFE</t>
  </si>
  <si>
    <t>A109012</t>
  </si>
  <si>
    <t>T121001</t>
  </si>
  <si>
    <t>Školski medni dan</t>
  </si>
  <si>
    <t>Plan 
2020.</t>
  </si>
  <si>
    <t xml:space="preserve">Ciljane vrijednosti 2020. </t>
  </si>
  <si>
    <t xml:space="preserve">Broj zaposlenih  </t>
  </si>
  <si>
    <t>Plan navodnjavanje</t>
  </si>
  <si>
    <t>Broj sudionika organiziranih seminara i radionica o mogućnostima i i prednostima bavljenja ekološkom proizvodnjom</t>
  </si>
  <si>
    <t>&lt;1%</t>
  </si>
  <si>
    <t>Broj stipendiranih učenika i studenata</t>
  </si>
  <si>
    <t>broj promoviranih ETP u Hrvatskoj</t>
  </si>
  <si>
    <t>broj realiziranih programa</t>
  </si>
  <si>
    <t>Broj monitoringa vode</t>
  </si>
  <si>
    <t>Broj postavljenih lovki za monitoring komaraca</t>
  </si>
  <si>
    <t>Broj objava podataka o koncentraciji peludi u zraku</t>
  </si>
  <si>
    <t>Postotak realizacije planirane nabave opreme i dodatnih ulaganja u zdravstvene objekte</t>
  </si>
  <si>
    <t>Provođenje preventivnih programa u okviru utvrđenih prioritetnih područja za zaštitu zdravlja građana</t>
  </si>
  <si>
    <t>Izrada projektno-tehničke dokumentacije centralnog operacijskog bloka OBV-a</t>
  </si>
  <si>
    <t>Postotak realizacije svih investicija i usluga održavanja planiranih popisom prioriteta</t>
  </si>
  <si>
    <t>Dom za žrtve obiteljskog  nasilja – smještajni kapacitet</t>
  </si>
  <si>
    <t>Financiranje Društva Crvenog križa Varaždinske županije</t>
  </si>
  <si>
    <t>Provođenje mjera iz Socijalnog plana   (prioriteti)</t>
  </si>
  <si>
    <t>Broj  radnika u CZSS</t>
  </si>
  <si>
    <t>Broj udruga kojima se financiraju programi</t>
  </si>
  <si>
    <t>A102012</t>
  </si>
  <si>
    <t>Pokloni za novorođenčad</t>
  </si>
  <si>
    <t>A102013</t>
  </si>
  <si>
    <t>Spomenici - Antifašistima</t>
  </si>
  <si>
    <t>K102001 Glazbena škola</t>
  </si>
  <si>
    <t>K107003</t>
  </si>
  <si>
    <t>Nekretnina- Varteksova ulica</t>
  </si>
  <si>
    <t>K122002</t>
  </si>
  <si>
    <t>Dogradnja i opremanje OŠ Martijanec</t>
  </si>
  <si>
    <t>K129006</t>
  </si>
  <si>
    <t>Respiracijski centar Klenovnik</t>
  </si>
  <si>
    <t>K107004</t>
  </si>
  <si>
    <t>Rasvjeta oplošja zgrade Vodotornja</t>
  </si>
  <si>
    <t>Javna uprava - gospodarstvo</t>
  </si>
  <si>
    <t>T114041</t>
  </si>
  <si>
    <t>Amazing AOE</t>
  </si>
  <si>
    <t>Program razvoja javne turističke infrastrukture</t>
  </si>
  <si>
    <t>Razdjel 019</t>
  </si>
  <si>
    <t>Razdjel 021</t>
  </si>
  <si>
    <t>Osiguranje uvjeta za prelazak škole u jednu smjenu</t>
  </si>
  <si>
    <t>Realizacija radova na provedbi projekta respiracijskog centra Klenovnik</t>
  </si>
  <si>
    <t>Sufinancirana dokumentacija</t>
  </si>
  <si>
    <t>95/90 = 1,05%</t>
  </si>
  <si>
    <t>160/150 = 1,06%</t>
  </si>
  <si>
    <t>Izvedeni projekt</t>
  </si>
  <si>
    <t>Utrošak energenta/ušteda                                                               (el.energija)  postotak (%) u odnosu na razdoblje prije provedbe projekta</t>
  </si>
  <si>
    <t>Utrošak energenta / ušteda                                                  (plin)  postotak (%)u odnosu na razdoblje prije provedbe projekta</t>
  </si>
  <si>
    <t>3.1.2. Modernizacija i izgradnja komunalne infrastr.</t>
  </si>
  <si>
    <t>T116007</t>
  </si>
  <si>
    <t>Pomoć obrtništvu COVID</t>
  </si>
  <si>
    <t>SKRB ZA HRV. BRANITELJE</t>
  </si>
  <si>
    <t>K107005</t>
  </si>
  <si>
    <t>Uređenje zgrade Vodotornja</t>
  </si>
  <si>
    <t>T116008</t>
  </si>
  <si>
    <t>Prezentacijski centar Gomila</t>
  </si>
  <si>
    <t>AZRA</t>
  </si>
  <si>
    <t>T114042</t>
  </si>
  <si>
    <t>T114043</t>
  </si>
  <si>
    <t>Projekt Riverside</t>
  </si>
  <si>
    <t>Projekt LifelineMDD</t>
  </si>
  <si>
    <t>A107010</t>
  </si>
  <si>
    <t>A1070001 i</t>
  </si>
  <si>
    <t>Javna uprava-proračun</t>
  </si>
  <si>
    <t>Ostali zajednički rashodi</t>
  </si>
  <si>
    <t>Plan razvojnih programa Varaždinske županije čini konsolidirani plan razvojnih programa proračunskih korisnika.</t>
  </si>
  <si>
    <t>2.1.2. Razvoj i jačanje kvalitete formalnih, neformalnih i informalnih načina</t>
  </si>
  <si>
    <t xml:space="preserve">Pružatelji usluga za teže zapošljive </t>
  </si>
  <si>
    <t>Osiguranje sredstava u visini razlike između ukupnih R i P</t>
  </si>
  <si>
    <t>Br.korisn.ZMN koji se griju na drva</t>
  </si>
  <si>
    <t>Izvršenje Plana razvojnih programa Varaždinske županije za 2020. godinu</t>
  </si>
  <si>
    <t>Izvršenje
 2020.</t>
  </si>
  <si>
    <t>Ostvarene vrijednosti
2020.</t>
  </si>
  <si>
    <t>164/152=1,07%</t>
  </si>
  <si>
    <t>Broj klubova čiji rad se suf. preko Saveza sportova Va. županije</t>
  </si>
  <si>
    <t>3.2.2. Jačanje infrastr. za zaštitu i spašavanje</t>
  </si>
  <si>
    <t>Broj korisnika kredita u otplati koji ostvaruju kriterije suf. kamata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</si>
</sst>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sz val="7.5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10"/>
      <name val="Tahoma"/>
      <family val="2"/>
      <charset val="238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9"/>
      <color theme="4" tint="0.7999816888943144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70C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sz val="9"/>
      <color theme="1"/>
      <name val="Calibri"/>
      <family val="2"/>
      <charset val="238"/>
    </font>
    <font>
      <sz val="7"/>
      <color theme="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6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6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/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double">
        <color theme="3"/>
      </bottom>
      <diagonal/>
    </border>
    <border>
      <left style="medium">
        <color theme="3"/>
      </left>
      <right style="thin">
        <color theme="3"/>
      </right>
      <top style="double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/>
      <top/>
      <bottom style="double">
        <color theme="3"/>
      </bottom>
      <diagonal/>
    </border>
    <border>
      <left/>
      <right style="thin">
        <color theme="3"/>
      </right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medium">
        <color theme="3"/>
      </right>
      <top/>
      <bottom style="double">
        <color theme="3"/>
      </bottom>
      <diagonal/>
    </border>
    <border>
      <left style="medium">
        <color theme="3"/>
      </left>
      <right style="thin">
        <color theme="3"/>
      </right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double">
        <color theme="3"/>
      </top>
      <bottom/>
      <diagonal/>
    </border>
    <border>
      <left/>
      <right style="thin">
        <color theme="3"/>
      </right>
      <top style="double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 style="double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theme="3"/>
      </left>
      <right/>
      <top style="thick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hair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double">
        <color theme="3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hair">
        <color indexed="64"/>
      </bottom>
      <diagonal/>
    </border>
    <border>
      <left style="thin">
        <color indexed="64"/>
      </left>
      <right style="thin">
        <color theme="3"/>
      </right>
      <top/>
      <bottom style="double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indexed="64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double">
        <color indexed="64"/>
      </bottom>
      <diagonal/>
    </border>
    <border>
      <left style="thin">
        <color theme="3"/>
      </left>
      <right style="thin">
        <color theme="3"/>
      </right>
      <top/>
      <bottom style="hair">
        <color theme="3"/>
      </bottom>
      <diagonal/>
    </border>
  </borders>
  <cellStyleXfs count="5">
    <xf numFmtId="0" fontId="0" fillId="0" borderId="0"/>
    <xf numFmtId="0" fontId="10" fillId="0" borderId="0"/>
    <xf numFmtId="0" fontId="18" fillId="0" borderId="0"/>
    <xf numFmtId="0" fontId="2" fillId="0" borderId="0"/>
    <xf numFmtId="0" fontId="1" fillId="0" borderId="0"/>
  </cellStyleXfs>
  <cellXfs count="799">
    <xf numFmtId="0" fontId="0" fillId="0" borderId="0" xfId="0"/>
    <xf numFmtId="3" fontId="3" fillId="0" borderId="1" xfId="0" applyNumberFormat="1" applyFont="1" applyBorder="1" applyAlignment="1" applyProtection="1">
      <alignment vertical="center" wrapText="1"/>
    </xf>
    <xf numFmtId="3" fontId="3" fillId="0" borderId="4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vertical="center" wrapText="1"/>
    </xf>
    <xf numFmtId="3" fontId="3" fillId="0" borderId="13" xfId="0" applyNumberFormat="1" applyFont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3" fontId="13" fillId="0" borderId="5" xfId="0" applyNumberFormat="1" applyFont="1" applyBorder="1" applyAlignment="1" applyProtection="1">
      <alignment vertical="center" wrapText="1"/>
    </xf>
    <xf numFmtId="3" fontId="13" fillId="0" borderId="10" xfId="0" applyNumberFormat="1" applyFont="1" applyBorder="1" applyAlignment="1" applyProtection="1">
      <alignment vertical="center" wrapText="1"/>
    </xf>
    <xf numFmtId="3" fontId="13" fillId="0" borderId="1" xfId="0" applyNumberFormat="1" applyFont="1" applyBorder="1" applyAlignment="1" applyProtection="1">
      <alignment vertical="center" wrapText="1"/>
    </xf>
    <xf numFmtId="0" fontId="0" fillId="5" borderId="0" xfId="0" applyFill="1" applyProtection="1"/>
    <xf numFmtId="0" fontId="0" fillId="0" borderId="0" xfId="0" applyProtection="1"/>
    <xf numFmtId="0" fontId="0" fillId="4" borderId="0" xfId="0" applyFill="1" applyProtection="1"/>
    <xf numFmtId="0" fontId="6" fillId="4" borderId="0" xfId="0" applyFont="1" applyFill="1" applyProtection="1"/>
    <xf numFmtId="0" fontId="0" fillId="4" borderId="0" xfId="0" applyFill="1" applyAlignment="1" applyProtection="1">
      <alignment horizontal="left"/>
    </xf>
    <xf numFmtId="0" fontId="0" fillId="4" borderId="0" xfId="0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12" fillId="5" borderId="0" xfId="0" applyFont="1" applyFill="1" applyProtection="1"/>
    <xf numFmtId="0" fontId="12" fillId="0" borderId="0" xfId="0" applyFont="1" applyProtection="1"/>
    <xf numFmtId="0" fontId="3" fillId="0" borderId="3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5" fontId="3" fillId="0" borderId="1" xfId="0" applyNumberFormat="1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vertical="center" wrapText="1"/>
    </xf>
    <xf numFmtId="164" fontId="3" fillId="0" borderId="13" xfId="0" applyNumberFormat="1" applyFont="1" applyBorder="1" applyAlignment="1" applyProtection="1">
      <alignment vertical="center" wrapText="1"/>
    </xf>
    <xf numFmtId="165" fontId="3" fillId="0" borderId="13" xfId="0" applyNumberFormat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left" vertical="center" wrapText="1"/>
    </xf>
    <xf numFmtId="164" fontId="3" fillId="0" borderId="4" xfId="0" applyNumberFormat="1" applyFont="1" applyBorder="1" applyAlignment="1" applyProtection="1">
      <alignment vertical="center" wrapText="1"/>
    </xf>
    <xf numFmtId="165" fontId="3" fillId="0" borderId="4" xfId="0" applyNumberFormat="1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164" fontId="13" fillId="0" borderId="1" xfId="0" applyNumberFormat="1" applyFont="1" applyBorder="1" applyAlignment="1" applyProtection="1">
      <alignment vertical="center" wrapText="1"/>
    </xf>
    <xf numFmtId="165" fontId="13" fillId="0" borderId="1" xfId="0" applyNumberFormat="1" applyFont="1" applyBorder="1" applyAlignment="1" applyProtection="1">
      <alignment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vertical="center" wrapText="1"/>
    </xf>
    <xf numFmtId="164" fontId="13" fillId="0" borderId="10" xfId="0" applyNumberFormat="1" applyFont="1" applyBorder="1" applyAlignment="1" applyProtection="1">
      <alignment vertical="center" wrapText="1"/>
    </xf>
    <xf numFmtId="165" fontId="13" fillId="0" borderId="10" xfId="0" applyNumberFormat="1" applyFont="1" applyBorder="1" applyAlignment="1" applyProtection="1">
      <alignment vertical="center" wrapText="1"/>
    </xf>
    <xf numFmtId="164" fontId="13" fillId="0" borderId="5" xfId="0" applyNumberFormat="1" applyFont="1" applyBorder="1" applyAlignment="1" applyProtection="1">
      <alignment vertical="center" wrapText="1"/>
    </xf>
    <xf numFmtId="165" fontId="13" fillId="0" borderId="5" xfId="0" applyNumberFormat="1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164" fontId="3" fillId="0" borderId="5" xfId="0" applyNumberFormat="1" applyFont="1" applyBorder="1" applyAlignment="1" applyProtection="1">
      <alignment vertical="center" wrapText="1"/>
    </xf>
    <xf numFmtId="165" fontId="3" fillId="0" borderId="5" xfId="0" applyNumberFormat="1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164" fontId="13" fillId="0" borderId="1" xfId="0" applyNumberFormat="1" applyFont="1" applyFill="1" applyBorder="1" applyAlignment="1" applyProtection="1">
      <alignment vertical="center" wrapText="1"/>
    </xf>
    <xf numFmtId="165" fontId="13" fillId="0" borderId="1" xfId="0" applyNumberFormat="1" applyFont="1" applyFill="1" applyBorder="1" applyAlignment="1" applyProtection="1">
      <alignment vertical="center" wrapText="1"/>
    </xf>
    <xf numFmtId="0" fontId="3" fillId="0" borderId="3" xfId="1" applyFont="1" applyBorder="1" applyAlignment="1" applyProtection="1">
      <alignment horizontal="left" vertical="center" wrapText="1"/>
    </xf>
    <xf numFmtId="0" fontId="6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3" fontId="3" fillId="0" borderId="5" xfId="0" applyNumberFormat="1" applyFont="1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vertical="center" wrapText="1"/>
    </xf>
    <xf numFmtId="165" fontId="8" fillId="0" borderId="1" xfId="0" applyNumberFormat="1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3" fontId="7" fillId="0" borderId="1" xfId="0" applyNumberFormat="1" applyFont="1" applyBorder="1" applyAlignment="1" applyProtection="1">
      <alignment vertical="center" wrapText="1"/>
    </xf>
    <xf numFmtId="3" fontId="5" fillId="0" borderId="1" xfId="0" applyNumberFormat="1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" fontId="13" fillId="0" borderId="5" xfId="0" applyNumberFormat="1" applyFont="1" applyFill="1" applyBorder="1" applyAlignment="1" applyProtection="1">
      <alignment vertical="center" wrapText="1"/>
    </xf>
    <xf numFmtId="0" fontId="4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horizontal="center" vertical="center"/>
    </xf>
    <xf numFmtId="165" fontId="21" fillId="4" borderId="0" xfId="0" applyNumberFormat="1" applyFont="1" applyFill="1" applyAlignment="1" applyProtection="1">
      <alignment horizontal="center"/>
    </xf>
    <xf numFmtId="165" fontId="21" fillId="0" borderId="0" xfId="0" applyNumberFormat="1" applyFont="1" applyAlignment="1" applyProtection="1">
      <alignment horizontal="center"/>
    </xf>
    <xf numFmtId="0" fontId="4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3" fontId="22" fillId="3" borderId="19" xfId="0" applyNumberFormat="1" applyFont="1" applyFill="1" applyBorder="1" applyAlignment="1" applyProtection="1">
      <alignment vertical="center"/>
    </xf>
    <xf numFmtId="0" fontId="22" fillId="3" borderId="19" xfId="0" applyFont="1" applyFill="1" applyBorder="1" applyAlignment="1" applyProtection="1">
      <alignment vertical="center" wrapText="1"/>
    </xf>
    <xf numFmtId="0" fontId="22" fillId="5" borderId="0" xfId="0" applyFont="1" applyFill="1" applyAlignment="1" applyProtection="1">
      <alignment vertical="center"/>
    </xf>
    <xf numFmtId="0" fontId="22" fillId="0" borderId="0" xfId="0" applyFont="1" applyAlignment="1" applyProtection="1">
      <alignment vertical="center"/>
    </xf>
    <xf numFmtId="165" fontId="22" fillId="3" borderId="19" xfId="0" applyNumberFormat="1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4" borderId="0" xfId="0" applyFont="1" applyFill="1" applyAlignment="1" applyProtection="1">
      <alignment textRotation="90"/>
    </xf>
    <xf numFmtId="0" fontId="24" fillId="0" borderId="0" xfId="0" applyFont="1" applyAlignment="1" applyProtection="1">
      <alignment textRotation="90"/>
    </xf>
    <xf numFmtId="164" fontId="25" fillId="3" borderId="19" xfId="0" applyNumberFormat="1" applyFont="1" applyFill="1" applyBorder="1" applyAlignment="1" applyProtection="1">
      <alignment vertical="center"/>
    </xf>
    <xf numFmtId="0" fontId="11" fillId="0" borderId="24" xfId="0" applyFont="1" applyBorder="1" applyAlignment="1" applyProtection="1">
      <alignment horizontal="left" vertical="center" wrapText="1"/>
    </xf>
    <xf numFmtId="0" fontId="11" fillId="0" borderId="25" xfId="0" applyFont="1" applyBorder="1" applyAlignment="1" applyProtection="1">
      <alignment vertical="center" wrapText="1"/>
    </xf>
    <xf numFmtId="3" fontId="11" fillId="0" borderId="25" xfId="0" applyNumberFormat="1" applyFont="1" applyBorder="1" applyAlignment="1" applyProtection="1">
      <alignment vertical="center" wrapText="1"/>
    </xf>
    <xf numFmtId="0" fontId="11" fillId="0" borderId="25" xfId="0" applyFont="1" applyBorder="1" applyAlignment="1" applyProtection="1">
      <alignment horizontal="center" vertical="center" wrapText="1"/>
    </xf>
    <xf numFmtId="164" fontId="11" fillId="0" borderId="25" xfId="0" applyNumberFormat="1" applyFont="1" applyBorder="1" applyAlignment="1" applyProtection="1">
      <alignment vertical="center" wrapText="1"/>
    </xf>
    <xf numFmtId="165" fontId="11" fillId="0" borderId="25" xfId="0" applyNumberFormat="1" applyFont="1" applyBorder="1" applyAlignment="1" applyProtection="1">
      <alignment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24" fillId="0" borderId="0" xfId="0" applyFont="1" applyFill="1" applyAlignment="1" applyProtection="1">
      <alignment textRotation="90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165" fontId="21" fillId="0" borderId="0" xfId="0" applyNumberFormat="1" applyFont="1" applyFill="1" applyAlignment="1" applyProtection="1">
      <alignment horizontal="center"/>
    </xf>
    <xf numFmtId="0" fontId="28" fillId="5" borderId="0" xfId="0" applyFont="1" applyFill="1" applyProtection="1"/>
    <xf numFmtId="0" fontId="28" fillId="0" borderId="0" xfId="0" applyFont="1" applyProtection="1"/>
    <xf numFmtId="0" fontId="3" fillId="6" borderId="31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165" fontId="22" fillId="3" borderId="36" xfId="0" applyNumberFormat="1" applyFont="1" applyFill="1" applyBorder="1" applyAlignment="1" applyProtection="1">
      <alignment horizontal="center" vertical="center"/>
    </xf>
    <xf numFmtId="0" fontId="3" fillId="6" borderId="42" xfId="0" applyFont="1" applyFill="1" applyBorder="1" applyAlignment="1" applyProtection="1">
      <alignment horizontal="center" vertical="center" wrapText="1"/>
    </xf>
    <xf numFmtId="0" fontId="15" fillId="6" borderId="43" xfId="0" applyFont="1" applyFill="1" applyBorder="1" applyAlignment="1" applyProtection="1">
      <alignment horizontal="center" vertical="center" wrapText="1"/>
    </xf>
    <xf numFmtId="0" fontId="15" fillId="6" borderId="45" xfId="0" applyFont="1" applyFill="1" applyBorder="1" applyAlignment="1" applyProtection="1">
      <alignment horizontal="center" vertical="center" wrapText="1"/>
    </xf>
    <xf numFmtId="0" fontId="21" fillId="6" borderId="46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Border="1" applyAlignment="1" applyProtection="1">
      <alignment vertical="center" wrapText="1"/>
    </xf>
    <xf numFmtId="3" fontId="9" fillId="0" borderId="1" xfId="0" applyNumberFormat="1" applyFont="1" applyBorder="1" applyAlignment="1" applyProtection="1">
      <alignment vertical="center" wrapText="1"/>
    </xf>
    <xf numFmtId="3" fontId="9" fillId="0" borderId="5" xfId="0" applyNumberFormat="1" applyFont="1" applyBorder="1" applyAlignment="1" applyProtection="1">
      <alignment vertical="center" wrapText="1"/>
    </xf>
    <xf numFmtId="3" fontId="5" fillId="0" borderId="13" xfId="0" applyNumberFormat="1" applyFont="1" applyBorder="1" applyAlignment="1" applyProtection="1">
      <alignment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23" fillId="8" borderId="49" xfId="0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9" xfId="0" applyNumberFormat="1" applyBorder="1" applyAlignment="1">
      <alignment vertical="center"/>
    </xf>
    <xf numFmtId="0" fontId="29" fillId="6" borderId="49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6" borderId="50" xfId="0" applyFont="1" applyFill="1" applyBorder="1" applyAlignment="1">
      <alignment vertical="center"/>
    </xf>
    <xf numFmtId="0" fontId="29" fillId="6" borderId="52" xfId="0" applyFont="1" applyFill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2" xfId="0" applyBorder="1" applyAlignment="1">
      <alignment vertical="center"/>
    </xf>
    <xf numFmtId="0" fontId="23" fillId="8" borderId="50" xfId="0" applyNumberFormat="1" applyFont="1" applyFill="1" applyBorder="1" applyAlignment="1">
      <alignment vertical="center"/>
    </xf>
    <xf numFmtId="0" fontId="23" fillId="8" borderId="52" xfId="0" applyFont="1" applyFill="1" applyBorder="1" applyAlignment="1">
      <alignment vertical="center"/>
    </xf>
    <xf numFmtId="0" fontId="29" fillId="6" borderId="52" xfId="0" applyNumberFormat="1" applyFont="1" applyFill="1" applyBorder="1" applyAlignment="1">
      <alignment vertical="center"/>
    </xf>
    <xf numFmtId="0" fontId="23" fillId="8" borderId="50" xfId="0" applyFont="1" applyFill="1" applyBorder="1" applyAlignment="1">
      <alignment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5" xfId="1" applyFont="1" applyFill="1" applyBorder="1" applyAlignment="1" applyProtection="1">
      <alignment vertical="center" wrapText="1"/>
    </xf>
    <xf numFmtId="3" fontId="5" fillId="0" borderId="21" xfId="0" applyNumberFormat="1" applyFont="1" applyBorder="1" applyAlignment="1" applyProtection="1">
      <alignment vertical="center" wrapText="1"/>
    </xf>
    <xf numFmtId="164" fontId="3" fillId="0" borderId="21" xfId="0" applyNumberFormat="1" applyFont="1" applyBorder="1" applyAlignment="1" applyProtection="1">
      <alignment vertical="center" wrapText="1"/>
    </xf>
    <xf numFmtId="165" fontId="3" fillId="0" borderId="21" xfId="0" applyNumberFormat="1" applyFont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13" fillId="0" borderId="11" xfId="0" applyFont="1" applyFill="1" applyBorder="1" applyAlignment="1" applyProtection="1">
      <alignment horizontal="left" vertical="center" wrapText="1"/>
    </xf>
    <xf numFmtId="0" fontId="13" fillId="0" borderId="10" xfId="0" applyFont="1" applyFill="1" applyBorder="1" applyAlignment="1" applyProtection="1">
      <alignment vertical="center" wrapText="1"/>
    </xf>
    <xf numFmtId="3" fontId="13" fillId="0" borderId="10" xfId="0" applyNumberFormat="1" applyFont="1" applyFill="1" applyBorder="1" applyAlignment="1" applyProtection="1">
      <alignment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vertical="center" wrapText="1"/>
    </xf>
    <xf numFmtId="165" fontId="13" fillId="0" borderId="5" xfId="0" applyNumberFormat="1" applyFont="1" applyFill="1" applyBorder="1" applyAlignment="1" applyProtection="1">
      <alignment vertical="center" wrapText="1"/>
    </xf>
    <xf numFmtId="3" fontId="5" fillId="0" borderId="13" xfId="0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vertical="center" wrapText="1"/>
    </xf>
    <xf numFmtId="3" fontId="13" fillId="0" borderId="1" xfId="0" applyNumberFormat="1" applyFont="1" applyFill="1" applyBorder="1" applyAlignment="1" applyProtection="1">
      <alignment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vertical="center" wrapText="1"/>
    </xf>
    <xf numFmtId="3" fontId="11" fillId="0" borderId="5" xfId="0" applyNumberFormat="1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horizontal="center" vertical="center" wrapText="1"/>
    </xf>
    <xf numFmtId="164" fontId="11" fillId="0" borderId="5" xfId="0" applyNumberFormat="1" applyFont="1" applyBorder="1" applyAlignment="1" applyProtection="1">
      <alignment vertical="center" wrapText="1"/>
    </xf>
    <xf numFmtId="165" fontId="11" fillId="0" borderId="5" xfId="0" applyNumberFormat="1" applyFont="1" applyBorder="1" applyAlignment="1" applyProtection="1">
      <alignment vertical="center" wrapText="1"/>
    </xf>
    <xf numFmtId="0" fontId="3" fillId="0" borderId="55" xfId="0" applyFont="1" applyBorder="1" applyAlignment="1" applyProtection="1">
      <alignment horizontal="left" vertical="center" wrapText="1"/>
    </xf>
    <xf numFmtId="0" fontId="3" fillId="0" borderId="56" xfId="0" applyFont="1" applyBorder="1" applyAlignment="1" applyProtection="1">
      <alignment vertical="center" wrapText="1"/>
    </xf>
    <xf numFmtId="3" fontId="3" fillId="0" borderId="56" xfId="0" applyNumberFormat="1" applyFont="1" applyBorder="1" applyAlignment="1" applyProtection="1">
      <alignment vertical="center" wrapText="1"/>
    </xf>
    <xf numFmtId="0" fontId="3" fillId="0" borderId="56" xfId="0" applyFont="1" applyBorder="1" applyAlignment="1" applyProtection="1">
      <alignment horizontal="center" vertical="center" wrapText="1"/>
    </xf>
    <xf numFmtId="164" fontId="3" fillId="0" borderId="56" xfId="0" applyNumberFormat="1" applyFont="1" applyBorder="1" applyAlignment="1" applyProtection="1">
      <alignment vertical="center" wrapText="1"/>
    </xf>
    <xf numFmtId="165" fontId="3" fillId="0" borderId="56" xfId="0" applyNumberFormat="1" applyFont="1" applyBorder="1" applyAlignment="1" applyProtection="1">
      <alignment vertical="center" wrapText="1"/>
    </xf>
    <xf numFmtId="164" fontId="3" fillId="0" borderId="42" xfId="0" applyNumberFormat="1" applyFont="1" applyBorder="1" applyAlignment="1" applyProtection="1">
      <alignment vertical="center" wrapText="1"/>
    </xf>
    <xf numFmtId="165" fontId="3" fillId="0" borderId="42" xfId="0" applyNumberFormat="1" applyFont="1" applyBorder="1" applyAlignment="1" applyProtection="1">
      <alignment vertical="center" wrapText="1"/>
    </xf>
    <xf numFmtId="0" fontId="13" fillId="0" borderId="24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vertical="center" wrapText="1"/>
    </xf>
    <xf numFmtId="3" fontId="13" fillId="0" borderId="25" xfId="0" applyNumberFormat="1" applyFont="1" applyBorder="1" applyAlignment="1" applyProtection="1">
      <alignment vertical="center" wrapText="1"/>
    </xf>
    <xf numFmtId="0" fontId="13" fillId="0" borderId="25" xfId="0" applyFont="1" applyBorder="1" applyAlignment="1" applyProtection="1">
      <alignment horizontal="center" vertical="center" wrapText="1"/>
    </xf>
    <xf numFmtId="164" fontId="13" fillId="0" borderId="25" xfId="0" applyNumberFormat="1" applyFont="1" applyBorder="1" applyAlignment="1" applyProtection="1">
      <alignment vertical="center" wrapText="1"/>
    </xf>
    <xf numFmtId="165" fontId="13" fillId="0" borderId="25" xfId="0" applyNumberFormat="1" applyFont="1" applyBorder="1" applyAlignment="1" applyProtection="1">
      <alignment vertical="center" wrapText="1"/>
    </xf>
    <xf numFmtId="3" fontId="13" fillId="0" borderId="25" xfId="0" applyNumberFormat="1" applyFont="1" applyFill="1" applyBorder="1" applyAlignment="1" applyProtection="1">
      <alignment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0" borderId="42" xfId="0" applyFont="1" applyBorder="1" applyAlignment="1" applyProtection="1">
      <alignment vertical="center" wrapText="1"/>
    </xf>
    <xf numFmtId="3" fontId="3" fillId="0" borderId="42" xfId="0" applyNumberFormat="1" applyFont="1" applyBorder="1" applyAlignment="1" applyProtection="1">
      <alignment vertical="center" wrapText="1"/>
    </xf>
    <xf numFmtId="0" fontId="3" fillId="0" borderId="53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vertical="center" wrapText="1"/>
    </xf>
    <xf numFmtId="3" fontId="5" fillId="0" borderId="56" xfId="0" applyNumberFormat="1" applyFont="1" applyBorder="1" applyAlignment="1" applyProtection="1">
      <alignment vertical="center" wrapText="1"/>
    </xf>
    <xf numFmtId="0" fontId="3" fillId="0" borderId="55" xfId="0" applyFont="1" applyFill="1" applyBorder="1" applyAlignment="1" applyProtection="1">
      <alignment horizontal="left" vertical="center" wrapText="1"/>
    </xf>
    <xf numFmtId="0" fontId="3" fillId="0" borderId="56" xfId="0" applyFont="1" applyFill="1" applyBorder="1" applyAlignment="1" applyProtection="1">
      <alignment vertical="center" wrapText="1"/>
    </xf>
    <xf numFmtId="3" fontId="9" fillId="0" borderId="56" xfId="0" applyNumberFormat="1" applyFont="1" applyBorder="1" applyAlignment="1" applyProtection="1">
      <alignment vertical="center" wrapText="1"/>
    </xf>
    <xf numFmtId="3" fontId="7" fillId="0" borderId="56" xfId="0" applyNumberFormat="1" applyFont="1" applyBorder="1" applyAlignment="1" applyProtection="1">
      <alignment vertical="center" wrapText="1"/>
    </xf>
    <xf numFmtId="0" fontId="3" fillId="0" borderId="44" xfId="1" applyFont="1" applyFill="1" applyBorder="1" applyAlignment="1" applyProtection="1">
      <alignment horizontal="left" vertical="center" wrapText="1"/>
    </xf>
    <xf numFmtId="0" fontId="31" fillId="0" borderId="23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vertical="center" textRotation="90" wrapText="1"/>
    </xf>
    <xf numFmtId="0" fontId="31" fillId="0" borderId="9" xfId="0" applyFont="1" applyFill="1" applyBorder="1" applyAlignment="1" applyProtection="1">
      <alignment horizontal="center" vertical="center" textRotation="90" wrapText="1"/>
    </xf>
    <xf numFmtId="0" fontId="31" fillId="0" borderId="54" xfId="0" applyFont="1" applyFill="1" applyBorder="1" applyAlignment="1" applyProtection="1">
      <alignment horizontal="center" vertical="center" textRotation="90" wrapText="1"/>
    </xf>
    <xf numFmtId="0" fontId="31" fillId="0" borderId="43" xfId="0" applyFont="1" applyFill="1" applyBorder="1" applyAlignment="1" applyProtection="1">
      <alignment horizontal="center" vertical="center" textRotation="90" wrapText="1"/>
    </xf>
    <xf numFmtId="0" fontId="31" fillId="0" borderId="12" xfId="0" applyFont="1" applyFill="1" applyBorder="1" applyAlignment="1" applyProtection="1">
      <alignment horizontal="center" vertical="center" textRotation="90" wrapText="1"/>
    </xf>
    <xf numFmtId="0" fontId="31" fillId="0" borderId="30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textRotation="90" wrapText="1"/>
    </xf>
    <xf numFmtId="0" fontId="31" fillId="0" borderId="54" xfId="0" applyFont="1" applyFill="1" applyBorder="1" applyAlignment="1" applyProtection="1">
      <alignment horizontal="center" textRotation="90" wrapText="1"/>
    </xf>
    <xf numFmtId="0" fontId="31" fillId="0" borderId="58" xfId="0" applyFont="1" applyFill="1" applyBorder="1" applyAlignment="1" applyProtection="1">
      <alignment horizontal="center" vertical="center" textRotation="90" wrapText="1"/>
    </xf>
    <xf numFmtId="0" fontId="31" fillId="0" borderId="26" xfId="0" applyFont="1" applyFill="1" applyBorder="1" applyAlignment="1" applyProtection="1">
      <alignment horizontal="center" vertical="center" textRotation="90" wrapText="1"/>
    </xf>
    <xf numFmtId="3" fontId="9" fillId="0" borderId="5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165" fontId="9" fillId="0" borderId="1" xfId="0" applyNumberFormat="1" applyFont="1" applyFill="1" applyBorder="1" applyAlignment="1" applyProtection="1">
      <alignment vertical="center" wrapText="1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3" xfId="0" applyFont="1" applyFill="1" applyBorder="1" applyAlignment="1" applyProtection="1">
      <alignment vertical="center" wrapText="1"/>
    </xf>
    <xf numFmtId="3" fontId="13" fillId="0" borderId="13" xfId="0" applyNumberFormat="1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textRotation="90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Border="1" applyAlignment="1" applyProtection="1">
      <alignment vertical="center" wrapText="1"/>
    </xf>
    <xf numFmtId="165" fontId="9" fillId="0" borderId="1" xfId="0" applyNumberFormat="1" applyFont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vertical="center" wrapText="1"/>
    </xf>
    <xf numFmtId="0" fontId="13" fillId="0" borderId="59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vertical="center" wrapText="1"/>
    </xf>
    <xf numFmtId="3" fontId="13" fillId="0" borderId="22" xfId="0" applyNumberFormat="1" applyFont="1" applyBorder="1" applyAlignment="1" applyProtection="1">
      <alignment vertical="center" wrapText="1"/>
    </xf>
    <xf numFmtId="164" fontId="13" fillId="0" borderId="22" xfId="0" applyNumberFormat="1" applyFont="1" applyBorder="1" applyAlignment="1" applyProtection="1">
      <alignment vertical="center" wrapText="1"/>
    </xf>
    <xf numFmtId="165" fontId="13" fillId="0" borderId="22" xfId="0" applyNumberFormat="1" applyFont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horizontal="center" vertical="center" textRotation="90" wrapText="1"/>
    </xf>
    <xf numFmtId="0" fontId="14" fillId="0" borderId="5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vertical="center" wrapText="1"/>
    </xf>
    <xf numFmtId="164" fontId="9" fillId="0" borderId="5" xfId="0" applyNumberFormat="1" applyFont="1" applyBorder="1" applyAlignment="1" applyProtection="1">
      <alignment vertical="center" wrapText="1"/>
    </xf>
    <xf numFmtId="165" fontId="9" fillId="0" borderId="5" xfId="0" applyNumberFormat="1" applyFont="1" applyBorder="1" applyAlignment="1" applyProtection="1">
      <alignment vertical="center" wrapText="1"/>
    </xf>
    <xf numFmtId="164" fontId="13" fillId="0" borderId="1" xfId="0" quotePrefix="1" applyNumberFormat="1" applyFont="1" applyBorder="1" applyAlignment="1" applyProtection="1">
      <alignment horizontal="center" vertical="center" wrapText="1"/>
    </xf>
    <xf numFmtId="165" fontId="13" fillId="0" borderId="1" xfId="0" quotePrefix="1" applyNumberFormat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left" vertical="center" wrapText="1"/>
    </xf>
    <xf numFmtId="0" fontId="13" fillId="0" borderId="24" xfId="0" applyFont="1" applyFill="1" applyBorder="1" applyAlignment="1" applyProtection="1">
      <alignment horizontal="left" vertical="center" wrapText="1"/>
    </xf>
    <xf numFmtId="0" fontId="13" fillId="0" borderId="25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13" fillId="0" borderId="27" xfId="0" applyFont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horizontal="left" vertical="center" wrapText="1"/>
    </xf>
    <xf numFmtId="0" fontId="9" fillId="0" borderId="16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vertical="center" wrapText="1"/>
    </xf>
    <xf numFmtId="3" fontId="9" fillId="0" borderId="16" xfId="0" applyNumberFormat="1" applyFont="1" applyBorder="1" applyAlignment="1" applyProtection="1">
      <alignment vertical="center" wrapText="1"/>
    </xf>
    <xf numFmtId="164" fontId="9" fillId="0" borderId="16" xfId="0" applyNumberFormat="1" applyFont="1" applyBorder="1" applyAlignment="1" applyProtection="1">
      <alignment vertical="center" wrapText="1"/>
    </xf>
    <xf numFmtId="165" fontId="9" fillId="0" borderId="16" xfId="0" applyNumberFormat="1" applyFont="1" applyBorder="1" applyAlignment="1" applyProtection="1">
      <alignment vertical="center" wrapText="1"/>
    </xf>
    <xf numFmtId="3" fontId="9" fillId="0" borderId="13" xfId="0" applyNumberFormat="1" applyFont="1" applyBorder="1" applyAlignment="1" applyProtection="1">
      <alignment vertical="center" wrapText="1"/>
    </xf>
    <xf numFmtId="0" fontId="31" fillId="0" borderId="63" xfId="0" applyFont="1" applyFill="1" applyBorder="1" applyAlignment="1" applyProtection="1">
      <alignment horizontal="center" vertical="center" textRotation="90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8" xfId="0" applyFont="1" applyBorder="1" applyAlignment="1" applyProtection="1">
      <alignment horizontal="left" vertical="center" wrapText="1"/>
    </xf>
    <xf numFmtId="0" fontId="13" fillId="0" borderId="17" xfId="0" applyFont="1" applyBorder="1" applyAlignment="1" applyProtection="1">
      <alignment vertical="center" wrapText="1"/>
    </xf>
    <xf numFmtId="3" fontId="13" fillId="0" borderId="17" xfId="0" applyNumberFormat="1" applyFont="1" applyBorder="1" applyAlignment="1" applyProtection="1">
      <alignment vertical="center" wrapText="1"/>
    </xf>
    <xf numFmtId="164" fontId="13" fillId="0" borderId="17" xfId="0" applyNumberFormat="1" applyFont="1" applyBorder="1" applyAlignment="1" applyProtection="1">
      <alignment vertical="center" wrapText="1"/>
    </xf>
    <xf numFmtId="165" fontId="13" fillId="0" borderId="17" xfId="0" applyNumberFormat="1" applyFont="1" applyBorder="1" applyAlignment="1" applyProtection="1">
      <alignment vertical="center" wrapText="1"/>
    </xf>
    <xf numFmtId="0" fontId="32" fillId="0" borderId="32" xfId="0" applyFont="1" applyFill="1" applyBorder="1" applyAlignment="1" applyProtection="1">
      <alignment horizontal="center" vertical="center" textRotation="90" wrapText="1"/>
    </xf>
    <xf numFmtId="0" fontId="33" fillId="10" borderId="49" xfId="0" applyFont="1" applyFill="1" applyBorder="1" applyAlignment="1">
      <alignment horizontal="left" vertical="center" wrapText="1"/>
    </xf>
    <xf numFmtId="0" fontId="33" fillId="10" borderId="49" xfId="0" applyFont="1" applyFill="1" applyBorder="1" applyAlignment="1">
      <alignment horizontal="center" vertical="center" wrapText="1"/>
    </xf>
    <xf numFmtId="3" fontId="33" fillId="10" borderId="49" xfId="0" applyNumberFormat="1" applyFont="1" applyFill="1" applyBorder="1" applyAlignment="1">
      <alignment horizontal="center" vertical="center" wrapText="1"/>
    </xf>
    <xf numFmtId="0" fontId="33" fillId="11" borderId="49" xfId="0" applyFont="1" applyFill="1" applyBorder="1" applyAlignment="1">
      <alignment horizontal="left" vertical="center" wrapText="1"/>
    </xf>
    <xf numFmtId="0" fontId="33" fillId="11" borderId="49" xfId="0" applyFont="1" applyFill="1" applyBorder="1" applyAlignment="1">
      <alignment horizontal="center" vertical="center" wrapText="1"/>
    </xf>
    <xf numFmtId="0" fontId="33" fillId="0" borderId="49" xfId="0" applyFont="1" applyBorder="1" applyAlignment="1">
      <alignment horizontal="left" vertical="center" wrapText="1"/>
    </xf>
    <xf numFmtId="0" fontId="33" fillId="0" borderId="49" xfId="0" applyFont="1" applyBorder="1" applyAlignment="1">
      <alignment horizontal="center" vertical="center" wrapText="1"/>
    </xf>
    <xf numFmtId="0" fontId="7" fillId="10" borderId="49" xfId="0" applyFont="1" applyFill="1" applyBorder="1" applyAlignment="1">
      <alignment vertical="center" wrapText="1"/>
    </xf>
    <xf numFmtId="0" fontId="33" fillId="11" borderId="64" xfId="0" applyFont="1" applyFill="1" applyBorder="1" applyAlignment="1">
      <alignment horizontal="center" vertical="center" wrapText="1"/>
    </xf>
    <xf numFmtId="0" fontId="33" fillId="11" borderId="65" xfId="0" applyFont="1" applyFill="1" applyBorder="1" applyAlignment="1">
      <alignment horizontal="center" vertical="center" wrapText="1"/>
    </xf>
    <xf numFmtId="0" fontId="33" fillId="11" borderId="64" xfId="0" applyFont="1" applyFill="1" applyBorder="1" applyAlignment="1">
      <alignment horizontal="left" vertical="center" wrapText="1"/>
    </xf>
    <xf numFmtId="0" fontId="33" fillId="11" borderId="65" xfId="0" applyFont="1" applyFill="1" applyBorder="1" applyAlignment="1">
      <alignment horizontal="left" vertical="center" wrapText="1"/>
    </xf>
    <xf numFmtId="0" fontId="29" fillId="0" borderId="0" xfId="0" applyFont="1"/>
    <xf numFmtId="0" fontId="33" fillId="11" borderId="67" xfId="0" applyFont="1" applyFill="1" applyBorder="1" applyAlignment="1">
      <alignment horizontal="left" vertical="center" wrapText="1"/>
    </xf>
    <xf numFmtId="0" fontId="33" fillId="11" borderId="67" xfId="0" applyFont="1" applyFill="1" applyBorder="1" applyAlignment="1">
      <alignment horizontal="center" vertical="center" wrapText="1"/>
    </xf>
    <xf numFmtId="0" fontId="33" fillId="11" borderId="68" xfId="0" applyFont="1" applyFill="1" applyBorder="1" applyAlignment="1">
      <alignment horizontal="left" vertical="center" wrapText="1"/>
    </xf>
    <xf numFmtId="0" fontId="33" fillId="11" borderId="68" xfId="0" applyFont="1" applyFill="1" applyBorder="1" applyAlignment="1">
      <alignment vertical="center" wrapText="1"/>
    </xf>
    <xf numFmtId="0" fontId="33" fillId="11" borderId="68" xfId="0" applyFont="1" applyFill="1" applyBorder="1" applyAlignment="1">
      <alignment horizontal="center" vertical="center" wrapText="1"/>
    </xf>
    <xf numFmtId="4" fontId="33" fillId="11" borderId="68" xfId="0" applyNumberFormat="1" applyFont="1" applyFill="1" applyBorder="1" applyAlignment="1">
      <alignment horizontal="center" vertical="center" wrapText="1"/>
    </xf>
    <xf numFmtId="0" fontId="33" fillId="0" borderId="65" xfId="0" applyFont="1" applyBorder="1" applyAlignment="1">
      <alignment horizontal="left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left" vertical="center" wrapText="1"/>
    </xf>
    <xf numFmtId="0" fontId="33" fillId="0" borderId="67" xfId="0" applyFont="1" applyBorder="1" applyAlignment="1">
      <alignment horizontal="center" vertical="center" wrapText="1"/>
    </xf>
    <xf numFmtId="0" fontId="33" fillId="10" borderId="65" xfId="0" applyFont="1" applyFill="1" applyBorder="1" applyAlignment="1">
      <alignment horizontal="left" vertical="center" wrapText="1"/>
    </xf>
    <xf numFmtId="0" fontId="33" fillId="10" borderId="65" xfId="0" applyFont="1" applyFill="1" applyBorder="1" applyAlignment="1">
      <alignment horizontal="center" vertical="center" wrapText="1"/>
    </xf>
    <xf numFmtId="3" fontId="33" fillId="10" borderId="65" xfId="0" applyNumberFormat="1" applyFont="1" applyFill="1" applyBorder="1" applyAlignment="1">
      <alignment horizontal="center" vertical="center" wrapText="1"/>
    </xf>
    <xf numFmtId="0" fontId="33" fillId="10" borderId="67" xfId="0" applyFont="1" applyFill="1" applyBorder="1" applyAlignment="1">
      <alignment horizontal="left" vertical="center" wrapText="1"/>
    </xf>
    <xf numFmtId="0" fontId="33" fillId="10" borderId="67" xfId="0" applyFont="1" applyFill="1" applyBorder="1" applyAlignment="1">
      <alignment horizontal="center" vertical="center" wrapText="1"/>
    </xf>
    <xf numFmtId="3" fontId="33" fillId="10" borderId="67" xfId="0" applyNumberFormat="1" applyFont="1" applyFill="1" applyBorder="1" applyAlignment="1">
      <alignment horizontal="center" vertical="center" wrapText="1"/>
    </xf>
    <xf numFmtId="0" fontId="33" fillId="10" borderId="64" xfId="0" applyFont="1" applyFill="1" applyBorder="1" applyAlignment="1">
      <alignment horizontal="left" vertical="center" wrapText="1"/>
    </xf>
    <xf numFmtId="0" fontId="33" fillId="10" borderId="64" xfId="0" applyFont="1" applyFill="1" applyBorder="1" applyAlignment="1">
      <alignment horizontal="center" vertical="center" wrapText="1"/>
    </xf>
    <xf numFmtId="0" fontId="33" fillId="10" borderId="68" xfId="0" applyFont="1" applyFill="1" applyBorder="1" applyAlignment="1">
      <alignment horizontal="left" vertical="center" wrapText="1"/>
    </xf>
    <xf numFmtId="0" fontId="33" fillId="10" borderId="68" xfId="0" applyFont="1" applyFill="1" applyBorder="1" applyAlignment="1">
      <alignment horizontal="center" vertical="center" wrapText="1"/>
    </xf>
    <xf numFmtId="0" fontId="35" fillId="12" borderId="64" xfId="0" applyFont="1" applyFill="1" applyBorder="1" applyAlignment="1">
      <alignment horizontal="left" vertical="center" wrapText="1"/>
    </xf>
    <xf numFmtId="0" fontId="35" fillId="12" borderId="64" xfId="0" applyFont="1" applyFill="1" applyBorder="1" applyAlignment="1">
      <alignment horizontal="center" vertical="center" wrapText="1"/>
    </xf>
    <xf numFmtId="0" fontId="35" fillId="12" borderId="65" xfId="0" applyFont="1" applyFill="1" applyBorder="1" applyAlignment="1">
      <alignment horizontal="left" vertical="center" wrapText="1"/>
    </xf>
    <xf numFmtId="0" fontId="35" fillId="12" borderId="65" xfId="0" applyFont="1" applyFill="1" applyBorder="1" applyAlignment="1">
      <alignment horizontal="center" vertical="center" wrapText="1"/>
    </xf>
    <xf numFmtId="0" fontId="35" fillId="12" borderId="68" xfId="0" applyFont="1" applyFill="1" applyBorder="1" applyAlignment="1">
      <alignment horizontal="left" vertical="center" wrapText="1"/>
    </xf>
    <xf numFmtId="0" fontId="35" fillId="12" borderId="68" xfId="0" applyFont="1" applyFill="1" applyBorder="1" applyAlignment="1">
      <alignment horizontal="center" vertical="center" wrapText="1"/>
    </xf>
    <xf numFmtId="0" fontId="35" fillId="12" borderId="67" xfId="0" applyFont="1" applyFill="1" applyBorder="1" applyAlignment="1">
      <alignment horizontal="left" vertical="center" wrapText="1"/>
    </xf>
    <xf numFmtId="0" fontId="35" fillId="12" borderId="67" xfId="0" applyFont="1" applyFill="1" applyBorder="1" applyAlignment="1">
      <alignment horizontal="center" vertical="center" wrapText="1"/>
    </xf>
    <xf numFmtId="0" fontId="31" fillId="0" borderId="69" xfId="0" applyFont="1" applyFill="1" applyBorder="1" applyAlignment="1" applyProtection="1">
      <alignment horizontal="center" vertical="center" textRotation="90" wrapText="1"/>
    </xf>
    <xf numFmtId="0" fontId="13" fillId="0" borderId="14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164" fontId="7" fillId="0" borderId="1" xfId="0" applyNumberFormat="1" applyFont="1" applyBorder="1" applyAlignment="1" applyProtection="1">
      <alignment vertical="center" wrapText="1"/>
    </xf>
    <xf numFmtId="165" fontId="7" fillId="0" borderId="1" xfId="0" applyNumberFormat="1" applyFont="1" applyBorder="1" applyAlignment="1" applyProtection="1">
      <alignment vertical="center" wrapText="1"/>
    </xf>
    <xf numFmtId="0" fontId="13" fillId="0" borderId="24" xfId="1" applyFont="1" applyBorder="1" applyAlignment="1" applyProtection="1">
      <alignment horizontal="left" vertical="center" wrapText="1"/>
    </xf>
    <xf numFmtId="0" fontId="13" fillId="0" borderId="25" xfId="1" applyFont="1" applyBorder="1" applyAlignment="1" applyProtection="1">
      <alignment vertical="center" wrapText="1"/>
    </xf>
    <xf numFmtId="164" fontId="9" fillId="0" borderId="61" xfId="0" applyNumberFormat="1" applyFont="1" applyBorder="1" applyAlignment="1" applyProtection="1">
      <alignment vertical="center" wrapText="1"/>
    </xf>
    <xf numFmtId="165" fontId="9" fillId="0" borderId="61" xfId="0" applyNumberFormat="1" applyFont="1" applyBorder="1" applyAlignment="1" applyProtection="1">
      <alignment vertical="center" wrapText="1"/>
    </xf>
    <xf numFmtId="165" fontId="38" fillId="0" borderId="40" xfId="0" applyNumberFormat="1" applyFont="1" applyFill="1" applyBorder="1" applyAlignment="1" applyProtection="1">
      <alignment horizontal="center" vertical="center" wrapText="1"/>
    </xf>
    <xf numFmtId="165" fontId="38" fillId="0" borderId="57" xfId="0" applyNumberFormat="1" applyFont="1" applyFill="1" applyBorder="1" applyAlignment="1" applyProtection="1">
      <alignment horizontal="center" vertical="center" wrapText="1"/>
    </xf>
    <xf numFmtId="165" fontId="38" fillId="0" borderId="39" xfId="0" applyNumberFormat="1" applyFont="1" applyFill="1" applyBorder="1" applyAlignment="1" applyProtection="1">
      <alignment horizontal="center" vertical="center" wrapText="1"/>
    </xf>
    <xf numFmtId="0" fontId="34" fillId="13" borderId="49" xfId="0" applyFont="1" applyFill="1" applyBorder="1" applyAlignment="1">
      <alignment horizontal="center" vertical="center" wrapText="1"/>
    </xf>
    <xf numFmtId="0" fontId="39" fillId="0" borderId="0" xfId="0" applyFont="1" applyProtection="1"/>
    <xf numFmtId="0" fontId="40" fillId="0" borderId="0" xfId="0" applyFont="1" applyAlignment="1" applyProtection="1">
      <alignment wrapText="1"/>
    </xf>
    <xf numFmtId="0" fontId="41" fillId="0" borderId="0" xfId="0" applyFont="1" applyAlignment="1" applyProtection="1">
      <alignment vertical="center"/>
    </xf>
    <xf numFmtId="0" fontId="39" fillId="5" borderId="0" xfId="0" applyFont="1" applyFill="1" applyProtection="1"/>
    <xf numFmtId="0" fontId="39" fillId="0" borderId="0" xfId="0" applyFont="1" applyFill="1" applyProtection="1"/>
    <xf numFmtId="0" fontId="12" fillId="5" borderId="0" xfId="0" applyFont="1" applyFill="1" applyAlignment="1" applyProtection="1"/>
    <xf numFmtId="165" fontId="38" fillId="0" borderId="71" xfId="0" applyNumberFormat="1" applyFont="1" applyFill="1" applyBorder="1" applyAlignment="1" applyProtection="1">
      <alignment horizontal="center" vertical="center" wrapText="1"/>
    </xf>
    <xf numFmtId="165" fontId="38" fillId="0" borderId="74" xfId="0" applyNumberFormat="1" applyFont="1" applyFill="1" applyBorder="1" applyAlignment="1" applyProtection="1">
      <alignment horizontal="center" vertical="center" wrapText="1"/>
    </xf>
    <xf numFmtId="165" fontId="38" fillId="0" borderId="73" xfId="0" applyNumberFormat="1" applyFont="1" applyFill="1" applyBorder="1" applyAlignment="1" applyProtection="1">
      <alignment horizontal="center" vertical="center" wrapText="1"/>
    </xf>
    <xf numFmtId="0" fontId="9" fillId="0" borderId="27" xfId="1" applyFont="1" applyBorder="1" applyAlignment="1" applyProtection="1">
      <alignment horizontal="left" vertical="center" wrapText="1"/>
    </xf>
    <xf numFmtId="0" fontId="3" fillId="0" borderId="77" xfId="0" applyFont="1" applyFill="1" applyBorder="1" applyAlignment="1" applyProtection="1">
      <alignment horizontal="left" vertical="center" wrapText="1"/>
    </xf>
    <xf numFmtId="0" fontId="3" fillId="0" borderId="78" xfId="0" applyFont="1" applyFill="1" applyBorder="1" applyAlignment="1" applyProtection="1">
      <alignment vertical="center" wrapText="1"/>
    </xf>
    <xf numFmtId="3" fontId="5" fillId="0" borderId="78" xfId="0" applyNumberFormat="1" applyFont="1" applyBorder="1" applyAlignment="1" applyProtection="1">
      <alignment vertical="center" wrapText="1"/>
    </xf>
    <xf numFmtId="164" fontId="3" fillId="0" borderId="78" xfId="0" applyNumberFormat="1" applyFont="1" applyBorder="1" applyAlignment="1" applyProtection="1">
      <alignment vertical="center" wrapText="1"/>
    </xf>
    <xf numFmtId="165" fontId="3" fillId="0" borderId="78" xfId="0" applyNumberFormat="1" applyFont="1" applyBorder="1" applyAlignment="1" applyProtection="1">
      <alignment vertical="center" wrapText="1"/>
    </xf>
    <xf numFmtId="165" fontId="38" fillId="0" borderId="76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right" vertical="center"/>
    </xf>
    <xf numFmtId="3" fontId="3" fillId="0" borderId="62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</xf>
    <xf numFmtId="165" fontId="13" fillId="0" borderId="13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Fill="1" applyBorder="1" applyAlignment="1" applyProtection="1">
      <alignment horizontal="right" vertical="center" wrapText="1"/>
    </xf>
    <xf numFmtId="165" fontId="9" fillId="0" borderId="60" xfId="0" applyNumberFormat="1" applyFont="1" applyFill="1" applyBorder="1" applyAlignment="1" applyProtection="1">
      <alignment horizontal="right" vertical="center" wrapText="1"/>
    </xf>
    <xf numFmtId="165" fontId="9" fillId="0" borderId="5" xfId="0" applyNumberFormat="1" applyFont="1" applyFill="1" applyBorder="1" applyAlignment="1" applyProtection="1">
      <alignment horizontal="right" vertical="center" wrapText="1"/>
    </xf>
    <xf numFmtId="165" fontId="9" fillId="0" borderId="16" xfId="0" applyNumberFormat="1" applyFont="1" applyFill="1" applyBorder="1" applyAlignment="1" applyProtection="1">
      <alignment horizontal="right" vertical="center" wrapText="1"/>
    </xf>
    <xf numFmtId="165" fontId="9" fillId="0" borderId="61" xfId="0" applyNumberFormat="1" applyFont="1" applyFill="1" applyBorder="1" applyAlignment="1" applyProtection="1">
      <alignment horizontal="right" vertical="center" wrapText="1"/>
    </xf>
    <xf numFmtId="165" fontId="9" fillId="0" borderId="1" xfId="0" applyNumberFormat="1" applyFont="1" applyFill="1" applyBorder="1" applyAlignment="1" applyProtection="1">
      <alignment horizontal="right" vertical="center" wrapText="1"/>
    </xf>
    <xf numFmtId="165" fontId="9" fillId="0" borderId="13" xfId="0" applyNumberFormat="1" applyFont="1" applyFill="1" applyBorder="1" applyAlignment="1" applyProtection="1">
      <alignment horizontal="right" vertical="center" wrapText="1"/>
    </xf>
    <xf numFmtId="165" fontId="13" fillId="0" borderId="1" xfId="0" applyNumberFormat="1" applyFont="1" applyBorder="1" applyAlignment="1" applyProtection="1">
      <alignment horizontal="right" vertical="center" wrapText="1"/>
    </xf>
    <xf numFmtId="165" fontId="9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Border="1" applyAlignment="1" applyProtection="1">
      <alignment horizontal="right" vertical="center" wrapText="1"/>
    </xf>
    <xf numFmtId="165" fontId="9" fillId="0" borderId="5" xfId="0" applyNumberFormat="1" applyFont="1" applyBorder="1" applyAlignment="1" applyProtection="1">
      <alignment horizontal="right" vertical="center" wrapText="1"/>
    </xf>
    <xf numFmtId="165" fontId="3" fillId="0" borderId="5" xfId="0" applyNumberFormat="1" applyFont="1" applyBorder="1" applyAlignment="1" applyProtection="1">
      <alignment horizontal="right" vertical="center" wrapText="1"/>
    </xf>
    <xf numFmtId="165" fontId="3" fillId="0" borderId="4" xfId="0" applyNumberFormat="1" applyFont="1" applyBorder="1" applyAlignment="1" applyProtection="1">
      <alignment horizontal="right" vertical="center"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165" fontId="13" fillId="0" borderId="16" xfId="0" applyNumberFormat="1" applyFont="1" applyBorder="1" applyAlignment="1" applyProtection="1">
      <alignment horizontal="right" vertical="center" wrapText="1"/>
    </xf>
    <xf numFmtId="165" fontId="3" fillId="0" borderId="56" xfId="0" applyNumberFormat="1" applyFont="1" applyBorder="1" applyAlignment="1" applyProtection="1">
      <alignment horizontal="right" vertical="center" wrapText="1"/>
    </xf>
    <xf numFmtId="164" fontId="13" fillId="0" borderId="13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9" fillId="0" borderId="60" xfId="0" applyNumberFormat="1" applyFont="1" applyFill="1" applyBorder="1" applyAlignment="1" applyProtection="1">
      <alignment horizontal="right" vertical="center" wrapText="1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/>
    </xf>
    <xf numFmtId="164" fontId="9" fillId="0" borderId="1" xfId="0" applyNumberFormat="1" applyFont="1" applyFill="1" applyBorder="1" applyAlignment="1" applyProtection="1">
      <alignment horizontal="right" vertical="center" wrapText="1"/>
    </xf>
    <xf numFmtId="164" fontId="9" fillId="0" borderId="13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Border="1" applyAlignment="1" applyProtection="1">
      <alignment horizontal="right" vertical="center" wrapText="1"/>
    </xf>
    <xf numFmtId="164" fontId="9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Border="1" applyAlignment="1" applyProtection="1">
      <alignment horizontal="right" vertical="center" wrapText="1"/>
    </xf>
    <xf numFmtId="164" fontId="9" fillId="0" borderId="5" xfId="0" applyNumberFormat="1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164" fontId="3" fillId="0" borderId="13" xfId="0" applyNumberFormat="1" applyFont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</xf>
    <xf numFmtId="164" fontId="3" fillId="0" borderId="56" xfId="0" applyNumberFormat="1" applyFont="1" applyBorder="1" applyAlignment="1" applyProtection="1">
      <alignment horizontal="right" vertical="center" wrapText="1"/>
    </xf>
    <xf numFmtId="0" fontId="0" fillId="4" borderId="0" xfId="0" applyFill="1" applyAlignment="1" applyProtection="1">
      <alignment horizontal="right"/>
    </xf>
    <xf numFmtId="3" fontId="13" fillId="0" borderId="13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Fill="1" applyBorder="1" applyAlignment="1" applyProtection="1">
      <alignment horizontal="right"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/>
    </xf>
    <xf numFmtId="3" fontId="9" fillId="0" borderId="5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Border="1" applyAlignment="1" applyProtection="1">
      <alignment horizontal="right" vertical="center" wrapText="1"/>
    </xf>
    <xf numFmtId="3" fontId="9" fillId="0" borderId="5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Border="1" applyAlignment="1" applyProtection="1">
      <alignment horizontal="right" vertical="center" wrapText="1"/>
    </xf>
    <xf numFmtId="3" fontId="9" fillId="0" borderId="4" xfId="0" applyNumberFormat="1" applyFont="1" applyBorder="1" applyAlignment="1" applyProtection="1">
      <alignment horizontal="right" vertical="center" wrapText="1"/>
    </xf>
    <xf numFmtId="3" fontId="13" fillId="0" borderId="16" xfId="0" applyNumberFormat="1" applyFont="1" applyBorder="1" applyAlignment="1" applyProtection="1">
      <alignment horizontal="right" vertical="center" wrapText="1"/>
    </xf>
    <xf numFmtId="3" fontId="5" fillId="0" borderId="56" xfId="0" applyNumberFormat="1" applyFont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right"/>
    </xf>
    <xf numFmtId="0" fontId="0" fillId="0" borderId="0" xfId="0" applyAlignment="1" applyProtection="1">
      <alignment horizontal="right"/>
    </xf>
    <xf numFmtId="3" fontId="37" fillId="0" borderId="0" xfId="0" applyNumberFormat="1" applyFont="1" applyAlignment="1" applyProtection="1">
      <alignment horizontal="right"/>
    </xf>
    <xf numFmtId="0" fontId="3" fillId="6" borderId="41" xfId="0" applyFont="1" applyFill="1" applyBorder="1" applyAlignment="1" applyProtection="1">
      <alignment horizontal="center" vertical="center" wrapText="1"/>
    </xf>
    <xf numFmtId="0" fontId="5" fillId="6" borderId="42" xfId="0" applyFont="1" applyFill="1" applyBorder="1" applyAlignment="1" applyProtection="1">
      <alignment horizontal="center" vertical="center" wrapText="1"/>
    </xf>
    <xf numFmtId="164" fontId="0" fillId="4" borderId="0" xfId="0" applyNumberFormat="1" applyFill="1" applyAlignment="1" applyProtection="1">
      <alignment horizontal="center"/>
    </xf>
    <xf numFmtId="165" fontId="0" fillId="4" borderId="0" xfId="0" applyNumberFormat="1" applyFill="1" applyAlignment="1" applyProtection="1">
      <alignment horizontal="center"/>
    </xf>
    <xf numFmtId="164" fontId="13" fillId="0" borderId="10" xfId="0" applyNumberFormat="1" applyFont="1" applyBorder="1" applyAlignment="1" applyProtection="1">
      <alignment horizontal="center" vertical="center" wrapText="1"/>
    </xf>
    <xf numFmtId="165" fontId="13" fillId="0" borderId="10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</xf>
    <xf numFmtId="164" fontId="13" fillId="0" borderId="5" xfId="0" applyNumberFormat="1" applyFont="1" applyBorder="1" applyAlignment="1" applyProtection="1">
      <alignment horizontal="center" vertical="center" wrapText="1"/>
    </xf>
    <xf numFmtId="165" fontId="13" fillId="0" borderId="5" xfId="0" applyNumberFormat="1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165" fontId="9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3" fontId="13" fillId="0" borderId="10" xfId="0" applyNumberFormat="1" applyFont="1" applyFill="1" applyBorder="1" applyAlignment="1" applyProtection="1">
      <alignment horizontal="right" vertical="center" wrapText="1"/>
    </xf>
    <xf numFmtId="3" fontId="13" fillId="0" borderId="25" xfId="0" applyNumberFormat="1" applyFont="1" applyFill="1" applyBorder="1" applyAlignment="1" applyProtection="1">
      <alignment horizontal="right" vertical="center" wrapText="1"/>
    </xf>
    <xf numFmtId="0" fontId="13" fillId="0" borderId="25" xfId="0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vertical="center" wrapText="1"/>
    </xf>
    <xf numFmtId="165" fontId="13" fillId="0" borderId="25" xfId="0" applyNumberFormat="1" applyFont="1" applyFill="1" applyBorder="1" applyAlignment="1" applyProtection="1">
      <alignment vertical="center" wrapText="1"/>
    </xf>
    <xf numFmtId="165" fontId="38" fillId="0" borderId="79" xfId="0" applyNumberFormat="1" applyFont="1" applyFill="1" applyBorder="1" applyAlignment="1" applyProtection="1">
      <alignment horizontal="center" vertical="center" wrapText="1"/>
    </xf>
    <xf numFmtId="165" fontId="38" fillId="0" borderId="80" xfId="0" applyNumberFormat="1" applyFont="1" applyFill="1" applyBorder="1" applyAlignment="1" applyProtection="1">
      <alignment horizontal="center" vertical="center" wrapText="1"/>
    </xf>
    <xf numFmtId="0" fontId="31" fillId="0" borderId="82" xfId="0" applyFont="1" applyFill="1" applyBorder="1" applyAlignment="1" applyProtection="1">
      <alignment horizontal="center" vertical="center" textRotation="90" wrapText="1"/>
    </xf>
    <xf numFmtId="0" fontId="13" fillId="0" borderId="83" xfId="0" applyFont="1" applyFill="1" applyBorder="1" applyAlignment="1" applyProtection="1">
      <alignment horizontal="left" vertical="center" wrapText="1"/>
    </xf>
    <xf numFmtId="0" fontId="13" fillId="0" borderId="84" xfId="0" applyFont="1" applyFill="1" applyBorder="1" applyAlignment="1" applyProtection="1">
      <alignment vertical="center" wrapText="1"/>
    </xf>
    <xf numFmtId="3" fontId="13" fillId="0" borderId="84" xfId="0" applyNumberFormat="1" applyFont="1" applyFill="1" applyBorder="1" applyAlignment="1" applyProtection="1">
      <alignment horizontal="right" vertical="center" wrapText="1"/>
    </xf>
    <xf numFmtId="0" fontId="13" fillId="0" borderId="84" xfId="0" applyFont="1" applyFill="1" applyBorder="1" applyAlignment="1" applyProtection="1">
      <alignment horizontal="center" vertical="center" wrapText="1"/>
    </xf>
    <xf numFmtId="164" fontId="13" fillId="0" borderId="84" xfId="0" applyNumberFormat="1" applyFont="1" applyFill="1" applyBorder="1" applyAlignment="1" applyProtection="1">
      <alignment horizontal="right" vertical="center" wrapText="1"/>
    </xf>
    <xf numFmtId="165" fontId="13" fillId="0" borderId="84" xfId="0" applyNumberFormat="1" applyFont="1" applyFill="1" applyBorder="1" applyAlignment="1" applyProtection="1">
      <alignment horizontal="right" vertical="center" wrapText="1"/>
    </xf>
    <xf numFmtId="165" fontId="38" fillId="0" borderId="85" xfId="0" applyNumberFormat="1" applyFont="1" applyFill="1" applyBorder="1" applyAlignment="1" applyProtection="1">
      <alignment horizontal="center" vertical="center" wrapText="1"/>
    </xf>
    <xf numFmtId="165" fontId="38" fillId="0" borderId="86" xfId="0" applyNumberFormat="1" applyFont="1" applyFill="1" applyBorder="1" applyAlignment="1" applyProtection="1">
      <alignment horizontal="center" vertical="center" wrapText="1"/>
    </xf>
    <xf numFmtId="165" fontId="38" fillId="0" borderId="87" xfId="0" applyNumberFormat="1" applyFont="1" applyFill="1" applyBorder="1" applyAlignment="1" applyProtection="1">
      <alignment horizontal="center" vertical="center" wrapText="1"/>
    </xf>
    <xf numFmtId="165" fontId="38" fillId="0" borderId="88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vertical="center" wrapText="1"/>
    </xf>
    <xf numFmtId="0" fontId="13" fillId="0" borderId="27" xfId="1" applyFont="1" applyBorder="1" applyAlignment="1" applyProtection="1">
      <alignment horizontal="left" vertical="center" wrapText="1"/>
    </xf>
    <xf numFmtId="0" fontId="13" fillId="0" borderId="16" xfId="1" applyFont="1" applyBorder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horizontal="right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164" fontId="13" fillId="0" borderId="16" xfId="0" applyNumberFormat="1" applyFont="1" applyBorder="1" applyAlignment="1" applyProtection="1">
      <alignment vertical="center" wrapText="1"/>
    </xf>
    <xf numFmtId="165" fontId="13" fillId="0" borderId="16" xfId="0" applyNumberFormat="1" applyFont="1" applyBorder="1" applyAlignment="1" applyProtection="1">
      <alignment vertical="center" wrapText="1"/>
    </xf>
    <xf numFmtId="0" fontId="31" fillId="0" borderId="90" xfId="0" applyFont="1" applyFill="1" applyBorder="1" applyAlignment="1" applyProtection="1">
      <alignment horizontal="center" vertical="center" textRotation="90" wrapText="1"/>
    </xf>
    <xf numFmtId="0" fontId="13" fillId="0" borderId="91" xfId="1" applyFont="1" applyBorder="1" applyAlignment="1" applyProtection="1">
      <alignment horizontal="left" vertical="center" wrapText="1"/>
    </xf>
    <xf numFmtId="0" fontId="13" fillId="0" borderId="92" xfId="1" applyFont="1" applyBorder="1" applyAlignment="1" applyProtection="1">
      <alignment vertical="center" wrapText="1"/>
    </xf>
    <xf numFmtId="3" fontId="13" fillId="0" borderId="92" xfId="0" applyNumberFormat="1" applyFont="1" applyFill="1" applyBorder="1" applyAlignment="1" applyProtection="1">
      <alignment horizontal="right" vertical="center" wrapText="1"/>
    </xf>
    <xf numFmtId="0" fontId="13" fillId="0" borderId="92" xfId="0" applyFont="1" applyBorder="1" applyAlignment="1" applyProtection="1">
      <alignment vertical="center" wrapText="1"/>
    </xf>
    <xf numFmtId="0" fontId="13" fillId="0" borderId="92" xfId="0" applyFont="1" applyBorder="1" applyAlignment="1" applyProtection="1">
      <alignment horizontal="center" vertical="center" wrapText="1"/>
    </xf>
    <xf numFmtId="164" fontId="13" fillId="0" borderId="92" xfId="0" applyNumberFormat="1" applyFont="1" applyBorder="1" applyAlignment="1" applyProtection="1">
      <alignment vertical="center" wrapText="1"/>
    </xf>
    <xf numFmtId="165" fontId="13" fillId="0" borderId="92" xfId="0" applyNumberFormat="1" applyFont="1" applyBorder="1" applyAlignment="1" applyProtection="1">
      <alignment vertical="center" wrapText="1"/>
    </xf>
    <xf numFmtId="165" fontId="38" fillId="0" borderId="89" xfId="0" applyNumberFormat="1" applyFont="1" applyFill="1" applyBorder="1" applyAlignment="1" applyProtection="1">
      <alignment horizontal="center" vertical="center" wrapText="1"/>
    </xf>
    <xf numFmtId="0" fontId="31" fillId="0" borderId="93" xfId="0" applyFont="1" applyFill="1" applyBorder="1" applyAlignment="1" applyProtection="1">
      <alignment horizontal="center" vertical="center" textRotation="90" wrapText="1"/>
    </xf>
    <xf numFmtId="0" fontId="13" fillId="0" borderId="94" xfId="1" applyFont="1" applyBorder="1" applyAlignment="1" applyProtection="1">
      <alignment horizontal="left" vertical="center" wrapText="1"/>
    </xf>
    <xf numFmtId="0" fontId="13" fillId="0" borderId="95" xfId="1" applyFont="1" applyBorder="1" applyAlignment="1" applyProtection="1">
      <alignment vertical="center" wrapText="1"/>
    </xf>
    <xf numFmtId="3" fontId="13" fillId="0" borderId="95" xfId="0" applyNumberFormat="1" applyFont="1" applyFill="1" applyBorder="1" applyAlignment="1" applyProtection="1">
      <alignment horizontal="right" vertical="center" wrapText="1"/>
    </xf>
    <xf numFmtId="0" fontId="13" fillId="0" borderId="95" xfId="0" applyFont="1" applyBorder="1" applyAlignment="1" applyProtection="1">
      <alignment vertical="center" wrapText="1"/>
    </xf>
    <xf numFmtId="0" fontId="13" fillId="0" borderId="95" xfId="0" applyFont="1" applyBorder="1" applyAlignment="1" applyProtection="1">
      <alignment horizontal="center" vertical="center" wrapText="1"/>
    </xf>
    <xf numFmtId="164" fontId="13" fillId="0" borderId="95" xfId="0" applyNumberFormat="1" applyFont="1" applyBorder="1" applyAlignment="1" applyProtection="1">
      <alignment vertical="center" wrapText="1"/>
    </xf>
    <xf numFmtId="165" fontId="13" fillId="0" borderId="95" xfId="0" applyNumberFormat="1" applyFont="1" applyBorder="1" applyAlignment="1" applyProtection="1">
      <alignment vertical="center" wrapText="1"/>
    </xf>
    <xf numFmtId="4" fontId="37" fillId="0" borderId="0" xfId="0" applyNumberFormat="1" applyFont="1" applyAlignment="1" applyProtection="1">
      <alignment horizontal="right"/>
    </xf>
    <xf numFmtId="0" fontId="28" fillId="0" borderId="0" xfId="0" applyFont="1" applyAlignment="1" applyProtection="1">
      <alignment horizontal="left"/>
    </xf>
    <xf numFmtId="0" fontId="28" fillId="0" borderId="0" xfId="0" applyFont="1" applyAlignment="1" applyProtection="1">
      <alignment wrapText="1"/>
    </xf>
    <xf numFmtId="0" fontId="11" fillId="0" borderId="25" xfId="0" applyFont="1" applyFill="1" applyBorder="1" applyAlignment="1" applyProtection="1">
      <alignment vertical="center" wrapText="1"/>
    </xf>
    <xf numFmtId="164" fontId="3" fillId="0" borderId="62" xfId="0" applyNumberFormat="1" applyFont="1" applyBorder="1" applyAlignment="1" applyProtection="1">
      <alignment horizontal="right" vertical="center" wrapText="1"/>
    </xf>
    <xf numFmtId="0" fontId="28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vertical="center" wrapText="1"/>
    </xf>
    <xf numFmtId="0" fontId="36" fillId="5" borderId="0" xfId="0" applyFont="1" applyFill="1" applyProtection="1"/>
    <xf numFmtId="0" fontId="3" fillId="0" borderId="4" xfId="0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vertical="center" wrapText="1"/>
    </xf>
    <xf numFmtId="4" fontId="37" fillId="0" borderId="0" xfId="0" applyNumberFormat="1" applyFont="1" applyBorder="1" applyAlignment="1" applyProtection="1">
      <alignment horizontal="right"/>
    </xf>
    <xf numFmtId="3" fontId="37" fillId="0" borderId="0" xfId="0" applyNumberFormat="1" applyFont="1" applyBorder="1" applyAlignment="1" applyProtection="1">
      <alignment horizontal="right"/>
    </xf>
    <xf numFmtId="0" fontId="43" fillId="0" borderId="2" xfId="0" applyFont="1" applyFill="1" applyBorder="1" applyAlignment="1" applyProtection="1">
      <alignment horizontal="center" vertical="center" textRotation="90" wrapText="1"/>
    </xf>
    <xf numFmtId="165" fontId="44" fillId="0" borderId="40" xfId="0" applyNumberFormat="1" applyFont="1" applyFill="1" applyBorder="1" applyAlignment="1" applyProtection="1">
      <alignment horizontal="center" vertical="center" wrapText="1"/>
    </xf>
    <xf numFmtId="164" fontId="9" fillId="0" borderId="78" xfId="0" applyNumberFormat="1" applyFont="1" applyBorder="1" applyAlignment="1" applyProtection="1">
      <alignment vertical="center" wrapText="1"/>
    </xf>
    <xf numFmtId="165" fontId="9" fillId="0" borderId="78" xfId="0" applyNumberFormat="1" applyFont="1" applyBorder="1" applyAlignment="1" applyProtection="1">
      <alignment vertical="center" wrapText="1"/>
    </xf>
    <xf numFmtId="4" fontId="22" fillId="5" borderId="0" xfId="0" applyNumberFormat="1" applyFont="1" applyFill="1" applyAlignment="1" applyProtection="1">
      <alignment vertical="center"/>
    </xf>
    <xf numFmtId="164" fontId="3" fillId="0" borderId="44" xfId="0" applyNumberFormat="1" applyFont="1" applyBorder="1" applyAlignment="1" applyProtection="1">
      <alignment horizontal="center" vertical="center" wrapText="1"/>
    </xf>
    <xf numFmtId="164" fontId="3" fillId="0" borderId="60" xfId="0" applyNumberFormat="1" applyFont="1" applyBorder="1" applyAlignment="1" applyProtection="1">
      <alignment horizontal="center" vertical="center" wrapText="1"/>
    </xf>
    <xf numFmtId="3" fontId="13" fillId="0" borderId="17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3" fillId="0" borderId="56" xfId="0" applyFont="1" applyFill="1" applyBorder="1" applyAlignment="1" applyProtection="1">
      <alignment horizontal="center" vertical="center" wrapText="1"/>
    </xf>
    <xf numFmtId="9" fontId="13" fillId="0" borderId="1" xfId="0" applyNumberFormat="1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7" xfId="0" applyFont="1" applyFill="1" applyBorder="1" applyAlignment="1" applyProtection="1">
      <alignment horizontal="center" vertical="center" textRotation="90" wrapText="1"/>
    </xf>
    <xf numFmtId="0" fontId="31" fillId="0" borderId="15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vertical="center" textRotation="90" wrapText="1"/>
    </xf>
    <xf numFmtId="0" fontId="3" fillId="0" borderId="6" xfId="0" applyFont="1" applyBorder="1" applyAlignment="1" applyProtection="1">
      <alignment vertical="center" wrapText="1"/>
    </xf>
    <xf numFmtId="0" fontId="31" fillId="0" borderId="2" xfId="0" applyFont="1" applyFill="1" applyBorder="1" applyAlignment="1" applyProtection="1">
      <alignment vertical="center" textRotation="90" wrapText="1"/>
    </xf>
    <xf numFmtId="0" fontId="3" fillId="0" borderId="3" xfId="0" applyFont="1" applyBorder="1" applyAlignment="1" applyProtection="1">
      <alignment vertical="center" wrapText="1"/>
    </xf>
    <xf numFmtId="165" fontId="38" fillId="0" borderId="97" xfId="0" applyNumberFormat="1" applyFont="1" applyFill="1" applyBorder="1" applyAlignment="1" applyProtection="1">
      <alignment horizontal="center" vertical="center" wrapText="1"/>
    </xf>
    <xf numFmtId="164" fontId="3" fillId="0" borderId="61" xfId="0" applyNumberFormat="1" applyFont="1" applyBorder="1" applyAlignment="1" applyProtection="1">
      <alignment vertical="center" wrapText="1"/>
    </xf>
    <xf numFmtId="165" fontId="3" fillId="0" borderId="61" xfId="0" applyNumberFormat="1" applyFont="1" applyBorder="1" applyAlignment="1" applyProtection="1">
      <alignment vertical="center" wrapText="1"/>
    </xf>
    <xf numFmtId="0" fontId="3" fillId="0" borderId="16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27" xfId="0" applyFont="1" applyFill="1" applyBorder="1" applyAlignment="1" applyProtection="1">
      <alignment vertical="center" wrapText="1"/>
    </xf>
    <xf numFmtId="3" fontId="5" fillId="0" borderId="16" xfId="0" applyNumberFormat="1" applyFont="1" applyFill="1" applyBorder="1" applyAlignment="1" applyProtection="1">
      <alignment vertical="center" wrapText="1"/>
    </xf>
    <xf numFmtId="0" fontId="31" fillId="0" borderId="26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horizontal="center" textRotation="90" wrapText="1"/>
    </xf>
    <xf numFmtId="0" fontId="36" fillId="0" borderId="0" xfId="0" applyFont="1" applyProtection="1"/>
    <xf numFmtId="0" fontId="36" fillId="0" borderId="0" xfId="0" applyFont="1" applyAlignment="1" applyProtection="1">
      <alignment horizontal="center" vertical="center"/>
    </xf>
    <xf numFmtId="164" fontId="36" fillId="0" borderId="0" xfId="0" applyNumberFormat="1" applyFont="1" applyAlignment="1" applyProtection="1">
      <alignment horizontal="center"/>
    </xf>
    <xf numFmtId="165" fontId="36" fillId="0" borderId="0" xfId="0" applyNumberFormat="1" applyFont="1" applyAlignment="1" applyProtection="1">
      <alignment horizontal="center"/>
    </xf>
    <xf numFmtId="165" fontId="45" fillId="0" borderId="0" xfId="0" applyNumberFormat="1" applyFont="1" applyAlignment="1" applyProtection="1">
      <alignment horizontal="center"/>
    </xf>
    <xf numFmtId="0" fontId="5" fillId="0" borderId="3" xfId="0" applyFont="1" applyFill="1" applyBorder="1" applyAlignment="1" applyProtection="1">
      <alignment horizontal="left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77" xfId="1" applyFont="1" applyBorder="1" applyAlignment="1" applyProtection="1">
      <alignment horizontal="left" vertical="center" wrapText="1"/>
    </xf>
    <xf numFmtId="0" fontId="9" fillId="0" borderId="78" xfId="1" applyFont="1" applyBorder="1" applyAlignment="1" applyProtection="1">
      <alignment vertical="center" wrapText="1"/>
    </xf>
    <xf numFmtId="3" fontId="3" fillId="0" borderId="78" xfId="0" applyNumberFormat="1" applyFont="1" applyBorder="1" applyAlignment="1" applyProtection="1">
      <alignment vertical="center" wrapText="1"/>
    </xf>
    <xf numFmtId="3" fontId="3" fillId="0" borderId="16" xfId="0" applyNumberFormat="1" applyFont="1" applyBorder="1" applyAlignment="1" applyProtection="1">
      <alignment vertical="center" wrapText="1"/>
    </xf>
    <xf numFmtId="3" fontId="7" fillId="0" borderId="13" xfId="0" applyNumberFormat="1" applyFont="1" applyBorder="1" applyAlignment="1" applyProtection="1">
      <alignment vertical="center" wrapText="1"/>
    </xf>
    <xf numFmtId="3" fontId="3" fillId="0" borderId="60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56" xfId="0" applyNumberFormat="1" applyFont="1" applyBorder="1" applyAlignment="1" applyProtection="1">
      <alignment horizontal="right" vertical="center" wrapText="1"/>
    </xf>
    <xf numFmtId="3" fontId="3" fillId="0" borderId="16" xfId="0" applyNumberFormat="1" applyFont="1" applyBorder="1" applyAlignment="1" applyProtection="1">
      <alignment horizontal="right" vertical="center" wrapText="1"/>
    </xf>
    <xf numFmtId="3" fontId="3" fillId="0" borderId="5" xfId="0" applyNumberFormat="1" applyFont="1" applyBorder="1" applyAlignment="1" applyProtection="1">
      <alignment horizontal="right" vertical="center" wrapText="1"/>
    </xf>
    <xf numFmtId="164" fontId="9" fillId="0" borderId="61" xfId="0" applyNumberFormat="1" applyFont="1" applyFill="1" applyBorder="1" applyAlignment="1" applyProtection="1">
      <alignment vertical="center" wrapText="1"/>
    </xf>
    <xf numFmtId="0" fontId="9" fillId="0" borderId="55" xfId="0" applyFont="1" applyBorder="1" applyAlignment="1" applyProtection="1">
      <alignment horizontal="left" vertical="center" wrapText="1"/>
    </xf>
    <xf numFmtId="0" fontId="9" fillId="0" borderId="56" xfId="0" applyFont="1" applyFill="1" applyBorder="1" applyAlignment="1" applyProtection="1">
      <alignment vertical="center" wrapText="1"/>
    </xf>
    <xf numFmtId="3" fontId="9" fillId="0" borderId="56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9" fontId="3" fillId="0" borderId="13" xfId="0" applyNumberFormat="1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center" vertical="center" wrapText="1"/>
    </xf>
    <xf numFmtId="0" fontId="3" fillId="0" borderId="78" xfId="0" applyFont="1" applyBorder="1" applyAlignment="1" applyProtection="1">
      <alignment vertical="center" wrapText="1"/>
    </xf>
    <xf numFmtId="3" fontId="3" fillId="0" borderId="78" xfId="0" applyNumberFormat="1" applyFont="1" applyBorder="1" applyAlignment="1" applyProtection="1">
      <alignment horizontal="center" vertical="center" wrapText="1"/>
    </xf>
    <xf numFmtId="0" fontId="3" fillId="0" borderId="7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left" vertical="center" wrapText="1"/>
    </xf>
    <xf numFmtId="1" fontId="3" fillId="0" borderId="13" xfId="0" applyNumberFormat="1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left" vertical="center" wrapText="1"/>
    </xf>
    <xf numFmtId="0" fontId="3" fillId="0" borderId="61" xfId="0" applyFont="1" applyBorder="1" applyAlignment="1" applyProtection="1">
      <alignment horizontal="center" vertical="center" wrapText="1"/>
    </xf>
    <xf numFmtId="0" fontId="3" fillId="0" borderId="62" xfId="0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left" vertical="center" wrapText="1"/>
    </xf>
    <xf numFmtId="3" fontId="3" fillId="0" borderId="61" xfId="0" applyNumberFormat="1" applyFont="1" applyBorder="1" applyAlignment="1" applyProtection="1">
      <alignment horizontal="center" vertical="center" wrapText="1"/>
    </xf>
    <xf numFmtId="0" fontId="5" fillId="0" borderId="62" xfId="0" applyFont="1" applyBorder="1" applyAlignment="1" applyProtection="1">
      <alignment horizontal="left" vertical="center" wrapText="1"/>
    </xf>
    <xf numFmtId="0" fontId="3" fillId="0" borderId="56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</xf>
    <xf numFmtId="3" fontId="3" fillId="0" borderId="61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3" fillId="0" borderId="62" xfId="0" applyFont="1" applyBorder="1" applyAlignment="1" applyProtection="1">
      <alignment horizontal="left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wrapText="1"/>
    </xf>
    <xf numFmtId="0" fontId="42" fillId="0" borderId="67" xfId="0" applyFont="1" applyBorder="1" applyAlignment="1" applyProtection="1">
      <alignment horizontal="left" vertical="center" wrapText="1"/>
    </xf>
    <xf numFmtId="3" fontId="3" fillId="0" borderId="96" xfId="0" applyNumberFormat="1" applyFont="1" applyBorder="1" applyAlignment="1" applyProtection="1">
      <alignment horizontal="center" vertical="center" wrapText="1"/>
    </xf>
    <xf numFmtId="9" fontId="3" fillId="0" borderId="96" xfId="0" applyNumberFormat="1" applyFont="1" applyBorder="1" applyAlignment="1" applyProtection="1">
      <alignment horizontal="center" vertical="center" wrapText="1"/>
    </xf>
    <xf numFmtId="0" fontId="42" fillId="0" borderId="98" xfId="0" applyFont="1" applyBorder="1" applyAlignment="1" applyProtection="1">
      <alignment horizontal="left" vertical="center" wrapText="1"/>
    </xf>
    <xf numFmtId="3" fontId="3" fillId="0" borderId="99" xfId="0" applyNumberFormat="1" applyFont="1" applyBorder="1" applyAlignment="1" applyProtection="1">
      <alignment horizontal="center" vertical="center" wrapText="1"/>
    </xf>
    <xf numFmtId="9" fontId="3" fillId="0" borderId="98" xfId="0" applyNumberFormat="1" applyFont="1" applyBorder="1" applyAlignment="1" applyProtection="1">
      <alignment horizontal="center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4" fontId="0" fillId="0" borderId="0" xfId="0" applyNumberFormat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Alignment="1" applyProtection="1">
      <alignment horizontal="center" vertical="center"/>
    </xf>
    <xf numFmtId="3" fontId="28" fillId="0" borderId="0" xfId="0" applyNumberFormat="1" applyFont="1" applyAlignment="1" applyProtection="1">
      <alignment horizontal="center" vertical="center"/>
    </xf>
    <xf numFmtId="3" fontId="0" fillId="5" borderId="0" xfId="0" applyNumberFormat="1" applyFill="1" applyProtection="1"/>
    <xf numFmtId="0" fontId="28" fillId="0" borderId="0" xfId="0" applyFont="1" applyAlignment="1" applyProtection="1">
      <alignment horizontal="right"/>
    </xf>
    <xf numFmtId="0" fontId="0" fillId="0" borderId="0" xfId="0" applyFont="1" applyFill="1" applyProtection="1"/>
    <xf numFmtId="0" fontId="37" fillId="0" borderId="0" xfId="0" applyFont="1" applyFill="1" applyAlignment="1" applyProtection="1">
      <alignment textRotation="90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wrapText="1"/>
    </xf>
    <xf numFmtId="3" fontId="37" fillId="0" borderId="0" xfId="0" applyNumberFormat="1" applyFont="1" applyFill="1" applyBorder="1" applyAlignment="1" applyProtection="1">
      <alignment horizontal="right"/>
    </xf>
    <xf numFmtId="4" fontId="37" fillId="0" borderId="0" xfId="0" applyNumberFormat="1" applyFont="1" applyFill="1" applyAlignment="1" applyProtection="1">
      <alignment horizontal="right"/>
    </xf>
    <xf numFmtId="4" fontId="37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/>
    </xf>
    <xf numFmtId="164" fontId="0" fillId="0" borderId="0" xfId="0" applyNumberFormat="1" applyFont="1" applyFill="1" applyAlignment="1" applyProtection="1">
      <alignment horizontal="center"/>
    </xf>
    <xf numFmtId="165" fontId="0" fillId="0" borderId="0" xfId="0" applyNumberFormat="1" applyFont="1" applyFill="1" applyAlignment="1" applyProtection="1">
      <alignment horizontal="center"/>
    </xf>
    <xf numFmtId="165" fontId="15" fillId="0" borderId="0" xfId="0" applyNumberFormat="1" applyFont="1" applyFill="1" applyAlignment="1" applyProtection="1">
      <alignment horizontal="center"/>
    </xf>
    <xf numFmtId="3" fontId="36" fillId="0" borderId="0" xfId="0" applyNumberFormat="1" applyFont="1" applyAlignment="1" applyProtection="1">
      <alignment horizontal="center" vertical="center"/>
    </xf>
    <xf numFmtId="4" fontId="0" fillId="5" borderId="0" xfId="0" applyNumberFormat="1" applyFill="1" applyProtection="1"/>
    <xf numFmtId="0" fontId="0" fillId="0" borderId="0" xfId="0" applyFont="1" applyProtection="1"/>
    <xf numFmtId="0" fontId="37" fillId="0" borderId="0" xfId="0" applyFont="1" applyAlignment="1" applyProtection="1">
      <alignment textRotation="90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/>
    </xf>
    <xf numFmtId="164" fontId="0" fillId="0" borderId="0" xfId="0" applyNumberFormat="1" applyFont="1" applyAlignment="1" applyProtection="1">
      <alignment horizontal="center"/>
    </xf>
    <xf numFmtId="165" fontId="0" fillId="0" borderId="0" xfId="0" applyNumberFormat="1" applyFont="1" applyAlignment="1" applyProtection="1">
      <alignment horizontal="center"/>
    </xf>
    <xf numFmtId="165" fontId="15" fillId="0" borderId="0" xfId="0" applyNumberFormat="1" applyFont="1" applyAlignment="1" applyProtection="1">
      <alignment horizontal="center"/>
    </xf>
    <xf numFmtId="0" fontId="0" fillId="5" borderId="0" xfId="0" applyFont="1" applyFill="1" applyProtection="1"/>
    <xf numFmtId="3" fontId="0" fillId="0" borderId="0" xfId="0" applyNumberFormat="1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left"/>
    </xf>
    <xf numFmtId="0" fontId="0" fillId="0" borderId="0" xfId="0" applyFont="1" applyFill="1" applyAlignment="1" applyProtection="1">
      <alignment wrapText="1"/>
    </xf>
    <xf numFmtId="3" fontId="37" fillId="0" borderId="0" xfId="0" applyNumberFormat="1" applyFont="1" applyFill="1" applyAlignment="1" applyProtection="1">
      <alignment horizontal="right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center" wrapText="1"/>
    </xf>
    <xf numFmtId="0" fontId="0" fillId="4" borderId="0" xfId="0" applyFont="1" applyFill="1" applyBorder="1" applyAlignment="1" applyProtection="1">
      <alignment horizontal="left"/>
    </xf>
    <xf numFmtId="0" fontId="0" fillId="4" borderId="0" xfId="0" applyFont="1" applyFill="1" applyBorder="1" applyAlignment="1" applyProtection="1">
      <alignment wrapText="1"/>
    </xf>
    <xf numFmtId="3" fontId="37" fillId="4" borderId="0" xfId="0" applyNumberFormat="1" applyFont="1" applyFill="1" applyBorder="1" applyAlignment="1" applyProtection="1">
      <alignment horizontal="right"/>
    </xf>
    <xf numFmtId="4" fontId="37" fillId="4" borderId="0" xfId="0" applyNumberFormat="1" applyFont="1" applyFill="1" applyAlignment="1" applyProtection="1">
      <alignment horizontal="right"/>
    </xf>
    <xf numFmtId="4" fontId="37" fillId="4" borderId="0" xfId="0" applyNumberFormat="1" applyFont="1" applyFill="1" applyBorder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0" fillId="0" borderId="70" xfId="0" applyFont="1" applyFill="1" applyBorder="1" applyAlignment="1" applyProtection="1">
      <alignment horizontal="left"/>
    </xf>
    <xf numFmtId="0" fontId="0" fillId="0" borderId="70" xfId="0" applyFont="1" applyFill="1" applyBorder="1" applyAlignment="1" applyProtection="1">
      <alignment wrapText="1"/>
    </xf>
    <xf numFmtId="3" fontId="37" fillId="0" borderId="70" xfId="0" applyNumberFormat="1" applyFont="1" applyFill="1" applyBorder="1" applyAlignment="1" applyProtection="1">
      <alignment horizontal="right"/>
    </xf>
    <xf numFmtId="4" fontId="37" fillId="0" borderId="70" xfId="0" applyNumberFormat="1" applyFont="1" applyFill="1" applyBorder="1" applyAlignment="1" applyProtection="1">
      <alignment horizontal="right"/>
    </xf>
    <xf numFmtId="0" fontId="0" fillId="0" borderId="70" xfId="0" applyFont="1" applyFill="1" applyBorder="1" applyAlignment="1" applyProtection="1">
      <alignment vertical="center" wrapText="1"/>
    </xf>
    <xf numFmtId="3" fontId="0" fillId="0" borderId="0" xfId="0" applyNumberFormat="1" applyFont="1" applyAlignment="1" applyProtection="1">
      <alignment horizontal="right"/>
    </xf>
    <xf numFmtId="0" fontId="47" fillId="0" borderId="0" xfId="0" applyFont="1" applyProtection="1"/>
    <xf numFmtId="0" fontId="48" fillId="0" borderId="0" xfId="0" applyFont="1" applyAlignment="1" applyProtection="1">
      <alignment textRotation="90"/>
    </xf>
    <xf numFmtId="0" fontId="47" fillId="0" borderId="0" xfId="0" applyFont="1" applyAlignment="1" applyProtection="1">
      <alignment horizontal="left"/>
    </xf>
    <xf numFmtId="0" fontId="47" fillId="0" borderId="0" xfId="0" applyFont="1" applyAlignment="1" applyProtection="1">
      <alignment wrapText="1"/>
    </xf>
    <xf numFmtId="3" fontId="48" fillId="0" borderId="0" xfId="0" applyNumberFormat="1" applyFont="1" applyAlignment="1" applyProtection="1">
      <alignment horizontal="right"/>
    </xf>
    <xf numFmtId="0" fontId="47" fillId="0" borderId="0" xfId="0" applyFont="1" applyAlignment="1" applyProtection="1">
      <alignment vertical="center" wrapText="1"/>
    </xf>
    <xf numFmtId="0" fontId="47" fillId="0" borderId="0" xfId="0" applyFont="1" applyAlignment="1" applyProtection="1">
      <alignment horizontal="center" vertical="center"/>
    </xf>
    <xf numFmtId="164" fontId="47" fillId="0" borderId="0" xfId="0" applyNumberFormat="1" applyFont="1" applyAlignment="1" applyProtection="1">
      <alignment horizontal="center"/>
    </xf>
    <xf numFmtId="165" fontId="47" fillId="0" borderId="0" xfId="0" applyNumberFormat="1" applyFont="1" applyAlignment="1" applyProtection="1">
      <alignment horizontal="center"/>
    </xf>
    <xf numFmtId="165" fontId="49" fillId="0" borderId="0" xfId="0" applyNumberFormat="1" applyFont="1" applyAlignment="1" applyProtection="1">
      <alignment horizontal="center"/>
    </xf>
    <xf numFmtId="0" fontId="47" fillId="5" borderId="0" xfId="0" applyFont="1" applyFill="1" applyProtection="1"/>
    <xf numFmtId="4" fontId="36" fillId="0" borderId="0" xfId="0" applyNumberFormat="1" applyFont="1" applyAlignment="1" applyProtection="1">
      <alignment horizontal="center" vertical="center"/>
    </xf>
    <xf numFmtId="0" fontId="50" fillId="0" borderId="0" xfId="0" applyFont="1" applyProtection="1"/>
    <xf numFmtId="4" fontId="50" fillId="0" borderId="0" xfId="0" applyNumberFormat="1" applyFont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164" fontId="50" fillId="0" borderId="0" xfId="0" applyNumberFormat="1" applyFont="1" applyAlignment="1" applyProtection="1">
      <alignment horizontal="center"/>
    </xf>
    <xf numFmtId="165" fontId="50" fillId="0" borderId="0" xfId="0" applyNumberFormat="1" applyFont="1" applyAlignment="1" applyProtection="1">
      <alignment horizontal="center"/>
    </xf>
    <xf numFmtId="165" fontId="51" fillId="0" borderId="0" xfId="0" applyNumberFormat="1" applyFont="1" applyAlignment="1" applyProtection="1">
      <alignment horizontal="center"/>
    </xf>
    <xf numFmtId="0" fontId="50" fillId="5" borderId="0" xfId="0" applyFont="1" applyFill="1" applyProtection="1"/>
    <xf numFmtId="3" fontId="50" fillId="0" borderId="0" xfId="0" applyNumberFormat="1" applyFont="1" applyAlignment="1" applyProtection="1">
      <alignment horizontal="center" vertical="center"/>
    </xf>
    <xf numFmtId="0" fontId="50" fillId="0" borderId="0" xfId="0" applyFont="1" applyFill="1" applyProtection="1"/>
    <xf numFmtId="0" fontId="50" fillId="0" borderId="0" xfId="0" applyFont="1" applyFill="1" applyAlignment="1" applyProtection="1">
      <alignment horizontal="center" vertical="center"/>
    </xf>
    <xf numFmtId="164" fontId="50" fillId="0" borderId="0" xfId="0" applyNumberFormat="1" applyFont="1" applyFill="1" applyAlignment="1" applyProtection="1">
      <alignment horizontal="center"/>
    </xf>
    <xf numFmtId="165" fontId="50" fillId="0" borderId="0" xfId="0" applyNumberFormat="1" applyFont="1" applyFill="1" applyAlignment="1" applyProtection="1">
      <alignment horizontal="center"/>
    </xf>
    <xf numFmtId="165" fontId="51" fillId="0" borderId="0" xfId="0" applyNumberFormat="1" applyFont="1" applyFill="1" applyAlignment="1" applyProtection="1">
      <alignment horizontal="center"/>
    </xf>
    <xf numFmtId="0" fontId="22" fillId="3" borderId="19" xfId="0" applyFont="1" applyFill="1" applyBorder="1" applyAlignment="1" applyProtection="1">
      <alignment horizontal="center" vertical="center"/>
    </xf>
    <xf numFmtId="165" fontId="38" fillId="0" borderId="72" xfId="0" applyNumberFormat="1" applyFont="1" applyFill="1" applyBorder="1" applyAlignment="1" applyProtection="1">
      <alignment horizontal="center" vertical="center" wrapText="1"/>
    </xf>
    <xf numFmtId="165" fontId="38" fillId="0" borderId="75" xfId="0" applyNumberFormat="1" applyFont="1" applyFill="1" applyBorder="1" applyAlignment="1" applyProtection="1">
      <alignment horizontal="center" vertical="center" wrapText="1"/>
    </xf>
    <xf numFmtId="165" fontId="38" fillId="0" borderId="72" xfId="0" applyNumberFormat="1" applyFont="1" applyFill="1" applyBorder="1" applyAlignment="1" applyProtection="1">
      <alignment horizontal="center" vertical="center" wrapText="1"/>
    </xf>
    <xf numFmtId="165" fontId="3" fillId="0" borderId="13" xfId="0" applyNumberFormat="1" applyFont="1" applyBorder="1" applyAlignment="1" applyProtection="1">
      <alignment horizontal="center" vertical="center" wrapText="1"/>
    </xf>
    <xf numFmtId="0" fontId="7" fillId="0" borderId="56" xfId="0" applyFont="1" applyBorder="1" applyAlignment="1" applyProtection="1">
      <alignment horizontal="left" vertical="center" wrapText="1"/>
    </xf>
    <xf numFmtId="0" fontId="31" fillId="0" borderId="43" xfId="0" applyFont="1" applyFill="1" applyBorder="1" applyAlignment="1" applyProtection="1">
      <alignment vertical="center" textRotation="90" wrapText="1"/>
    </xf>
    <xf numFmtId="0" fontId="3" fillId="0" borderId="44" xfId="0" applyFont="1" applyFill="1" applyBorder="1" applyAlignment="1" applyProtection="1">
      <alignment vertical="center" wrapText="1"/>
    </xf>
    <xf numFmtId="0" fontId="3" fillId="0" borderId="42" xfId="0" applyFont="1" applyFill="1" applyBorder="1" applyAlignment="1" applyProtection="1">
      <alignment vertical="center" wrapText="1"/>
    </xf>
    <xf numFmtId="3" fontId="5" fillId="0" borderId="42" xfId="0" applyNumberFormat="1" applyFont="1" applyFill="1" applyBorder="1" applyAlignment="1" applyProtection="1">
      <alignment vertical="center" wrapText="1"/>
    </xf>
    <xf numFmtId="0" fontId="7" fillId="0" borderId="42" xfId="0" applyFont="1" applyFill="1" applyBorder="1" applyAlignment="1" applyProtection="1">
      <alignment vertical="center" wrapText="1"/>
    </xf>
    <xf numFmtId="0" fontId="3" fillId="0" borderId="100" xfId="0" applyFont="1" applyBorder="1" applyAlignment="1" applyProtection="1">
      <alignment horizontal="center" vertical="center" wrapText="1"/>
    </xf>
    <xf numFmtId="164" fontId="3" fillId="0" borderId="100" xfId="0" applyNumberFormat="1" applyFont="1" applyBorder="1" applyAlignment="1" applyProtection="1">
      <alignment vertical="center" wrapText="1"/>
    </xf>
    <xf numFmtId="165" fontId="3" fillId="0" borderId="100" xfId="0" applyNumberFormat="1" applyFont="1" applyBorder="1" applyAlignment="1" applyProtection="1">
      <alignment vertical="center" wrapText="1"/>
    </xf>
    <xf numFmtId="165" fontId="38" fillId="0" borderId="101" xfId="0" applyNumberFormat="1" applyFont="1" applyFill="1" applyBorder="1" applyAlignment="1" applyProtection="1">
      <alignment horizontal="center" vertical="center" wrapText="1"/>
    </xf>
    <xf numFmtId="164" fontId="3" fillId="0" borderId="56" xfId="0" applyNumberFormat="1" applyFont="1" applyBorder="1" applyAlignment="1" applyProtection="1">
      <alignment horizontal="center" vertical="center" wrapText="1"/>
    </xf>
    <xf numFmtId="165" fontId="3" fillId="0" borderId="56" xfId="0" applyNumberFormat="1" applyFont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9" fontId="3" fillId="0" borderId="5" xfId="0" applyNumberFormat="1" applyFont="1" applyBorder="1" applyAlignment="1" applyProtection="1">
      <alignment horizontal="center" vertical="center" wrapText="1"/>
    </xf>
    <xf numFmtId="0" fontId="42" fillId="0" borderId="49" xfId="0" applyFont="1" applyBorder="1" applyAlignment="1" applyProtection="1">
      <alignment horizontal="left" vertical="center"/>
    </xf>
    <xf numFmtId="0" fontId="52" fillId="0" borderId="13" xfId="0" applyFont="1" applyBorder="1" applyAlignment="1" applyProtection="1">
      <alignment horizontal="left" vertical="center" wrapText="1"/>
    </xf>
    <xf numFmtId="0" fontId="22" fillId="3" borderId="19" xfId="0" applyFont="1" applyFill="1" applyBorder="1" applyAlignment="1" applyProtection="1">
      <alignment horizontal="center" vertical="center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3" fontId="5" fillId="0" borderId="56" xfId="0" applyNumberFormat="1" applyFont="1" applyFill="1" applyBorder="1" applyAlignment="1" applyProtection="1">
      <alignment horizontal="center" vertical="center" wrapText="1"/>
    </xf>
    <xf numFmtId="0" fontId="7" fillId="0" borderId="56" xfId="0" applyFont="1" applyBorder="1" applyAlignment="1" applyProtection="1">
      <alignment horizontal="center" vertical="center" wrapText="1"/>
    </xf>
    <xf numFmtId="0" fontId="3" fillId="0" borderId="20" xfId="1" applyFont="1" applyFill="1" applyBorder="1" applyAlignment="1" applyProtection="1">
      <alignment horizontal="left" vertical="center" wrapText="1"/>
    </xf>
    <xf numFmtId="0" fontId="3" fillId="0" borderId="18" xfId="1" applyFont="1" applyFill="1" applyBorder="1" applyAlignment="1" applyProtection="1">
      <alignment vertical="center" wrapText="1"/>
    </xf>
    <xf numFmtId="3" fontId="5" fillId="0" borderId="4" xfId="0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Border="1" applyAlignment="1" applyProtection="1">
      <alignment horizontal="right"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5" fontId="3" fillId="0" borderId="4" xfId="0" applyNumberFormat="1" applyFont="1" applyFill="1" applyBorder="1" applyAlignment="1" applyProtection="1">
      <alignment vertical="center" wrapText="1"/>
    </xf>
    <xf numFmtId="9" fontId="3" fillId="0" borderId="4" xfId="0" applyNumberFormat="1" applyFont="1" applyBorder="1" applyAlignment="1" applyProtection="1">
      <alignment horizontal="center" vertical="center" wrapText="1"/>
    </xf>
    <xf numFmtId="0" fontId="53" fillId="0" borderId="0" xfId="0" applyFont="1" applyAlignment="1" applyProtection="1">
      <alignment textRotation="90"/>
    </xf>
    <xf numFmtId="0" fontId="36" fillId="0" borderId="0" xfId="0" applyFont="1" applyAlignment="1" applyProtection="1">
      <alignment horizontal="left"/>
    </xf>
    <xf numFmtId="0" fontId="36" fillId="0" borderId="0" xfId="0" applyFont="1" applyAlignment="1" applyProtection="1">
      <alignment wrapText="1"/>
    </xf>
    <xf numFmtId="3" fontId="53" fillId="0" borderId="0" xfId="0" applyNumberFormat="1" applyFont="1" applyAlignment="1" applyProtection="1">
      <alignment horizontal="right"/>
    </xf>
    <xf numFmtId="4" fontId="53" fillId="0" borderId="0" xfId="0" applyNumberFormat="1" applyFont="1" applyAlignment="1" applyProtection="1">
      <alignment horizontal="right"/>
    </xf>
    <xf numFmtId="0" fontId="36" fillId="0" borderId="0" xfId="0" applyFont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56" xfId="0" applyNumberFormat="1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3" xfId="0" applyFont="1" applyBorder="1" applyAlignment="1" applyProtection="1">
      <alignment horizontal="center" vertical="center" wrapText="1"/>
      <protection locked="0"/>
    </xf>
    <xf numFmtId="0" fontId="3" fillId="0" borderId="102" xfId="0" applyFont="1" applyBorder="1" applyAlignment="1" applyProtection="1">
      <alignment horizontal="center" vertical="center" wrapText="1"/>
      <protection locked="0"/>
    </xf>
    <xf numFmtId="0" fontId="3" fillId="0" borderId="104" xfId="0" applyFont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1" xfId="0" applyFont="1" applyFill="1" applyBorder="1" applyAlignment="1" applyProtection="1">
      <alignment horizontal="center" vertical="center" wrapText="1"/>
      <protection locked="0"/>
    </xf>
    <xf numFmtId="0" fontId="9" fillId="0" borderId="104" xfId="0" applyFont="1" applyFill="1" applyBorder="1" applyAlignment="1" applyProtection="1">
      <alignment horizontal="center" vertical="center" wrapText="1"/>
      <protection locked="0"/>
    </xf>
    <xf numFmtId="0" fontId="9" fillId="0" borderId="10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165" fontId="38" fillId="0" borderId="72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3" fontId="3" fillId="0" borderId="78" xfId="0" applyNumberFormat="1" applyFont="1" applyBorder="1" applyAlignment="1" applyProtection="1">
      <alignment horizontal="right" vertical="center" wrapText="1"/>
    </xf>
    <xf numFmtId="0" fontId="9" fillId="0" borderId="44" xfId="0" applyFont="1" applyFill="1" applyBorder="1" applyAlignment="1" applyProtection="1">
      <alignment horizontal="left" vertical="center" wrapText="1"/>
    </xf>
    <xf numFmtId="0" fontId="9" fillId="0" borderId="42" xfId="0" applyFont="1" applyFill="1" applyBorder="1" applyAlignment="1" applyProtection="1">
      <alignment vertical="center" wrapText="1"/>
    </xf>
    <xf numFmtId="3" fontId="9" fillId="0" borderId="42" xfId="0" applyNumberFormat="1" applyFont="1" applyFill="1" applyBorder="1" applyAlignment="1" applyProtection="1">
      <alignment horizontal="right" vertical="center" wrapText="1"/>
    </xf>
    <xf numFmtId="164" fontId="9" fillId="0" borderId="42" xfId="0" applyNumberFormat="1" applyFont="1" applyFill="1" applyBorder="1" applyAlignment="1" applyProtection="1">
      <alignment horizontal="right" vertical="center" wrapText="1"/>
    </xf>
    <xf numFmtId="165" fontId="9" fillId="0" borderId="42" xfId="0" applyNumberFormat="1" applyFont="1" applyFill="1" applyBorder="1" applyAlignment="1" applyProtection="1">
      <alignment horizontal="right" vertical="center" wrapText="1"/>
    </xf>
    <xf numFmtId="0" fontId="46" fillId="0" borderId="0" xfId="0" applyFont="1" applyBorder="1" applyProtection="1"/>
    <xf numFmtId="0" fontId="42" fillId="0" borderId="0" xfId="0" applyFont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vertical="center" wrapText="1"/>
    </xf>
    <xf numFmtId="3" fontId="9" fillId="0" borderId="21" xfId="0" applyNumberFormat="1" applyFont="1" applyBorder="1" applyAlignment="1" applyProtection="1">
      <alignment vertical="center" wrapText="1"/>
    </xf>
    <xf numFmtId="3" fontId="3" fillId="0" borderId="21" xfId="0" applyNumberFormat="1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64" fontId="9" fillId="0" borderId="61" xfId="0" applyNumberFormat="1" applyFont="1" applyFill="1" applyBorder="1" applyAlignment="1" applyProtection="1">
      <alignment horizontal="right" vertical="center" wrapText="1"/>
    </xf>
    <xf numFmtId="0" fontId="3" fillId="0" borderId="27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106" xfId="0" applyFont="1" applyBorder="1" applyAlignment="1" applyProtection="1">
      <alignment horizontal="left" vertical="center" wrapText="1"/>
    </xf>
    <xf numFmtId="0" fontId="3" fillId="0" borderId="106" xfId="0" applyFont="1" applyBorder="1" applyAlignment="1" applyProtection="1">
      <alignment horizontal="center" vertical="center" wrapText="1"/>
    </xf>
    <xf numFmtId="164" fontId="3" fillId="0" borderId="16" xfId="0" applyNumberFormat="1" applyFont="1" applyBorder="1" applyAlignment="1" applyProtection="1">
      <alignment vertical="center" wrapText="1"/>
    </xf>
    <xf numFmtId="165" fontId="3" fillId="0" borderId="16" xfId="0" applyNumberFormat="1" applyFont="1" applyBorder="1" applyAlignment="1" applyProtection="1">
      <alignment vertical="center" wrapText="1"/>
    </xf>
    <xf numFmtId="0" fontId="9" fillId="0" borderId="60" xfId="0" applyFont="1" applyFill="1" applyBorder="1" applyAlignment="1" applyProtection="1">
      <alignment horizontal="center" vertical="center" wrapText="1"/>
      <protection locked="0"/>
    </xf>
    <xf numFmtId="164" fontId="3" fillId="0" borderId="60" xfId="0" applyNumberFormat="1" applyFont="1" applyBorder="1" applyAlignment="1" applyProtection="1">
      <alignment vertical="center" wrapText="1"/>
    </xf>
    <xf numFmtId="165" fontId="3" fillId="0" borderId="60" xfId="0" applyNumberFormat="1" applyFont="1" applyBorder="1" applyAlignment="1" applyProtection="1">
      <alignment vertical="center" wrapText="1"/>
    </xf>
    <xf numFmtId="0" fontId="23" fillId="9" borderId="50" xfId="0" applyFont="1" applyFill="1" applyBorder="1" applyAlignment="1">
      <alignment horizontal="center" vertical="center"/>
    </xf>
    <xf numFmtId="0" fontId="23" fillId="9" borderId="51" xfId="0" applyFont="1" applyFill="1" applyBorder="1" applyAlignment="1">
      <alignment horizontal="center" vertical="center"/>
    </xf>
    <xf numFmtId="0" fontId="23" fillId="9" borderId="5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" fillId="6" borderId="48" xfId="0" applyFont="1" applyFill="1" applyBorder="1" applyAlignment="1" applyProtection="1">
      <alignment horizontal="center" vertical="center" textRotation="90"/>
    </xf>
    <xf numFmtId="0" fontId="5" fillId="6" borderId="38" xfId="0" applyFont="1" applyFill="1" applyBorder="1" applyAlignment="1" applyProtection="1">
      <alignment horizontal="center" vertical="center" textRotation="90"/>
    </xf>
    <xf numFmtId="0" fontId="5" fillId="3" borderId="16" xfId="0" applyFont="1" applyFill="1" applyBorder="1" applyAlignment="1" applyProtection="1">
      <alignment horizontal="center" vertical="center" textRotation="90" wrapText="1"/>
    </xf>
    <xf numFmtId="0" fontId="5" fillId="3" borderId="42" xfId="0" applyFont="1" applyFill="1" applyBorder="1" applyAlignment="1" applyProtection="1">
      <alignment horizontal="center" vertical="center" textRotation="90" wrapText="1"/>
    </xf>
    <xf numFmtId="0" fontId="5" fillId="2" borderId="16" xfId="0" applyFont="1" applyFill="1" applyBorder="1" applyAlignment="1" applyProtection="1">
      <alignment horizontal="center" vertical="center" textRotation="90" wrapText="1"/>
    </xf>
    <xf numFmtId="0" fontId="5" fillId="7" borderId="17" xfId="0" applyFont="1" applyFill="1" applyBorder="1" applyAlignment="1" applyProtection="1">
      <alignment horizontal="center" vertical="center" textRotation="90" wrapText="1"/>
    </xf>
    <xf numFmtId="0" fontId="5" fillId="7" borderId="16" xfId="0" applyFont="1" applyFill="1" applyBorder="1" applyAlignment="1" applyProtection="1">
      <alignment horizontal="center" vertical="center" textRotation="90" wrapText="1"/>
    </xf>
    <xf numFmtId="0" fontId="5" fillId="7" borderId="18" xfId="0" applyFont="1" applyFill="1" applyBorder="1" applyAlignment="1" applyProtection="1">
      <alignment horizontal="center" vertical="center" textRotation="90" wrapText="1"/>
    </xf>
    <xf numFmtId="0" fontId="5" fillId="3" borderId="22" xfId="0" applyFont="1" applyFill="1" applyBorder="1" applyAlignment="1" applyProtection="1">
      <alignment horizontal="center" vertical="center" textRotation="90" wrapText="1"/>
    </xf>
    <xf numFmtId="0" fontId="5" fillId="7" borderId="21" xfId="0" applyFont="1" applyFill="1" applyBorder="1" applyAlignment="1" applyProtection="1">
      <alignment horizontal="center" vertical="center" textRotation="90" wrapText="1"/>
    </xf>
    <xf numFmtId="0" fontId="5" fillId="6" borderId="38" xfId="0" applyFont="1" applyFill="1" applyBorder="1" applyAlignment="1" applyProtection="1">
      <alignment horizontal="center" vertical="center" textRotation="90" wrapText="1"/>
    </xf>
    <xf numFmtId="0" fontId="5" fillId="6" borderId="47" xfId="0" applyFont="1" applyFill="1" applyBorder="1" applyAlignment="1" applyProtection="1">
      <alignment horizontal="center" vertical="center" textRotation="90" wrapText="1"/>
    </xf>
    <xf numFmtId="0" fontId="5" fillId="3" borderId="5" xfId="0" applyFont="1" applyFill="1" applyBorder="1" applyAlignment="1" applyProtection="1">
      <alignment horizontal="center" vertical="center" textRotation="90" wrapText="1"/>
    </xf>
    <xf numFmtId="0" fontId="5" fillId="3" borderId="4" xfId="0" applyFont="1" applyFill="1" applyBorder="1" applyAlignment="1" applyProtection="1">
      <alignment horizontal="center" vertical="center" textRotation="90" wrapText="1"/>
    </xf>
    <xf numFmtId="0" fontId="5" fillId="3" borderId="27" xfId="0" applyFont="1" applyFill="1" applyBorder="1" applyAlignment="1" applyProtection="1">
      <alignment horizontal="center" vertical="center" textRotation="90" wrapText="1"/>
    </xf>
    <xf numFmtId="0" fontId="5" fillId="3" borderId="53" xfId="0" applyFont="1" applyFill="1" applyBorder="1" applyAlignment="1" applyProtection="1">
      <alignment horizontal="center" vertical="center" textRotation="90" wrapText="1"/>
    </xf>
    <xf numFmtId="0" fontId="5" fillId="3" borderId="17" xfId="0" applyFont="1" applyFill="1" applyBorder="1" applyAlignment="1" applyProtection="1">
      <alignment horizontal="center" vertical="center" textRotation="90" wrapText="1"/>
    </xf>
    <xf numFmtId="0" fontId="5" fillId="3" borderId="18" xfId="0" applyFont="1" applyFill="1" applyBorder="1" applyAlignment="1" applyProtection="1">
      <alignment horizontal="center" vertical="center" textRotation="90" wrapText="1"/>
    </xf>
    <xf numFmtId="0" fontId="5" fillId="3" borderId="81" xfId="0" applyFont="1" applyFill="1" applyBorder="1" applyAlignment="1" applyProtection="1">
      <alignment horizontal="center" vertical="center" textRotation="90" wrapText="1"/>
    </xf>
    <xf numFmtId="0" fontId="5" fillId="3" borderId="21" xfId="0" applyFont="1" applyFill="1" applyBorder="1" applyAlignment="1" applyProtection="1">
      <alignment horizontal="center" vertical="center" textRotation="90" wrapText="1"/>
    </xf>
    <xf numFmtId="0" fontId="5" fillId="2" borderId="81" xfId="0" applyFont="1" applyFill="1" applyBorder="1" applyAlignment="1" applyProtection="1">
      <alignment horizontal="center" vertical="center" textRotation="90" wrapText="1"/>
    </xf>
    <xf numFmtId="0" fontId="5" fillId="2" borderId="22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center" vertical="center" textRotation="90"/>
    </xf>
    <xf numFmtId="0" fontId="5" fillId="2" borderId="18" xfId="0" applyFont="1" applyFill="1" applyBorder="1" applyAlignment="1" applyProtection="1">
      <alignment horizontal="center" vertical="center" textRotation="90"/>
    </xf>
    <xf numFmtId="0" fontId="5" fillId="6" borderId="37" xfId="0" applyFont="1" applyFill="1" applyBorder="1" applyAlignment="1" applyProtection="1">
      <alignment horizontal="center" vertical="center" textRotation="90"/>
    </xf>
    <xf numFmtId="165" fontId="38" fillId="0" borderId="75" xfId="0" applyNumberFormat="1" applyFont="1" applyFill="1" applyBorder="1" applyAlignment="1" applyProtection="1">
      <alignment horizontal="center" vertical="center" wrapText="1"/>
    </xf>
    <xf numFmtId="165" fontId="38" fillId="0" borderId="72" xfId="0" applyNumberFormat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42" xfId="1" applyFont="1" applyFill="1" applyBorder="1" applyAlignment="1" applyProtection="1">
      <alignment horizontal="left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5" fillId="0" borderId="42" xfId="0" applyNumberFormat="1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3" fontId="3" fillId="0" borderId="42" xfId="0" applyNumberFormat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 applyProtection="1">
      <alignment horizontal="center" vertical="center" wrapText="1"/>
    </xf>
    <xf numFmtId="165" fontId="3" fillId="0" borderId="42" xfId="0" applyNumberFormat="1" applyFont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textRotation="90" wrapText="1"/>
    </xf>
    <xf numFmtId="0" fontId="5" fillId="2" borderId="17" xfId="0" applyFont="1" applyFill="1" applyBorder="1" applyAlignment="1" applyProtection="1">
      <alignment horizontal="center" vertical="center" textRotation="90" wrapText="1"/>
    </xf>
    <xf numFmtId="0" fontId="5" fillId="2" borderId="21" xfId="0" applyFont="1" applyFill="1" applyBorder="1" applyAlignment="1" applyProtection="1">
      <alignment horizontal="center" vertical="center" textRotation="90" wrapText="1"/>
    </xf>
    <xf numFmtId="0" fontId="5" fillId="6" borderId="47" xfId="0" applyFont="1" applyFill="1" applyBorder="1" applyAlignment="1" applyProtection="1">
      <alignment horizontal="center" vertical="center" textRotation="90"/>
    </xf>
    <xf numFmtId="0" fontId="27" fillId="4" borderId="0" xfId="0" applyFont="1" applyFill="1" applyAlignment="1" applyProtection="1">
      <alignment horizontal="center" vertical="center"/>
    </xf>
    <xf numFmtId="0" fontId="27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left" vertical="center"/>
    </xf>
    <xf numFmtId="0" fontId="26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center" vertical="center"/>
    </xf>
    <xf numFmtId="0" fontId="9" fillId="6" borderId="32" xfId="0" applyFont="1" applyFill="1" applyBorder="1" applyAlignment="1" applyProtection="1">
      <alignment horizontal="center" vertical="center" wrapText="1"/>
    </xf>
    <xf numFmtId="0" fontId="9" fillId="6" borderId="28" xfId="0" applyFont="1" applyFill="1" applyBorder="1" applyAlignment="1" applyProtection="1">
      <alignment horizontal="center" vertical="center" wrapText="1"/>
    </xf>
    <xf numFmtId="0" fontId="3" fillId="6" borderId="32" xfId="0" applyFont="1" applyFill="1" applyBorder="1" applyAlignment="1" applyProtection="1">
      <alignment horizontal="center" vertical="center" wrapText="1"/>
    </xf>
    <xf numFmtId="0" fontId="3" fillId="6" borderId="29" xfId="0" applyFont="1" applyFill="1" applyBorder="1" applyAlignment="1" applyProtection="1">
      <alignment horizontal="center" vertical="center" wrapText="1"/>
    </xf>
    <xf numFmtId="0" fontId="3" fillId="6" borderId="33" xfId="0" applyFont="1" applyFill="1" applyBorder="1" applyAlignment="1" applyProtection="1">
      <alignment horizontal="center" vertical="center" wrapText="1"/>
    </xf>
    <xf numFmtId="0" fontId="17" fillId="6" borderId="43" xfId="0" applyFont="1" applyFill="1" applyBorder="1" applyAlignment="1" applyProtection="1">
      <alignment horizontal="center" vertical="center" wrapText="1"/>
    </xf>
    <xf numFmtId="0" fontId="17" fillId="6" borderId="44" xfId="0" applyFont="1" applyFill="1" applyBorder="1" applyAlignment="1" applyProtection="1">
      <alignment horizontal="center" vertical="center" wrapText="1"/>
    </xf>
    <xf numFmtId="0" fontId="22" fillId="3" borderId="35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0" fontId="5" fillId="6" borderId="34" xfId="0" applyFont="1" applyFill="1" applyBorder="1" applyAlignment="1" applyProtection="1">
      <alignment horizontal="center" vertical="center" textRotation="90"/>
    </xf>
    <xf numFmtId="0" fontId="5" fillId="3" borderId="25" xfId="0" applyFont="1" applyFill="1" applyBorder="1" applyAlignment="1" applyProtection="1">
      <alignment horizontal="center" vertical="center" textRotation="90" wrapText="1"/>
    </xf>
    <xf numFmtId="0" fontId="5" fillId="3" borderId="1" xfId="0" applyFont="1" applyFill="1" applyBorder="1" applyAlignment="1" applyProtection="1">
      <alignment horizontal="center" vertical="center" textRotation="90" wrapText="1"/>
    </xf>
    <xf numFmtId="0" fontId="5" fillId="3" borderId="56" xfId="0" applyFont="1" applyFill="1" applyBorder="1" applyAlignment="1" applyProtection="1">
      <alignment horizontal="center" vertical="center" textRotation="90" wrapText="1"/>
    </xf>
    <xf numFmtId="0" fontId="5" fillId="6" borderId="48" xfId="0" applyFont="1" applyFill="1" applyBorder="1" applyAlignment="1" applyProtection="1">
      <alignment horizontal="center" vertical="center" textRotation="90" wrapText="1"/>
    </xf>
    <xf numFmtId="0" fontId="34" fillId="13" borderId="49" xfId="0" applyFont="1" applyFill="1" applyBorder="1" applyAlignment="1">
      <alignment horizontal="center" vertical="center" wrapText="1"/>
    </xf>
    <xf numFmtId="0" fontId="35" fillId="13" borderId="49" xfId="0" applyFont="1" applyFill="1" applyBorder="1" applyAlignment="1">
      <alignment horizontal="center" vertical="center" wrapText="1"/>
    </xf>
    <xf numFmtId="0" fontId="35" fillId="12" borderId="49" xfId="0" applyFont="1" applyFill="1" applyBorder="1" applyAlignment="1">
      <alignment horizontal="left" vertical="center" wrapText="1"/>
    </xf>
    <xf numFmtId="0" fontId="33" fillId="10" borderId="49" xfId="0" applyFont="1" applyFill="1" applyBorder="1" applyAlignment="1">
      <alignment horizontal="left" vertical="center" wrapText="1"/>
    </xf>
    <xf numFmtId="0" fontId="34" fillId="13" borderId="64" xfId="0" applyFont="1" applyFill="1" applyBorder="1" applyAlignment="1">
      <alignment horizontal="center" vertical="center" wrapText="1"/>
    </xf>
    <xf numFmtId="0" fontId="34" fillId="13" borderId="65" xfId="0" applyFont="1" applyFill="1" applyBorder="1" applyAlignment="1">
      <alignment horizontal="center" vertical="center" wrapText="1"/>
    </xf>
    <xf numFmtId="0" fontId="33" fillId="11" borderId="49" xfId="0" applyFont="1" applyFill="1" applyBorder="1" applyAlignment="1">
      <alignment horizontal="left" vertical="center" wrapText="1"/>
    </xf>
    <xf numFmtId="0" fontId="33" fillId="0" borderId="49" xfId="0" applyFont="1" applyBorder="1" applyAlignment="1">
      <alignment horizontal="left" vertical="center" wrapText="1"/>
    </xf>
    <xf numFmtId="0" fontId="35" fillId="12" borderId="64" xfId="0" applyFont="1" applyFill="1" applyBorder="1" applyAlignment="1">
      <alignment horizontal="center" vertical="center" wrapText="1"/>
    </xf>
    <xf numFmtId="0" fontId="35" fillId="12" borderId="66" xfId="0" applyFont="1" applyFill="1" applyBorder="1" applyAlignment="1">
      <alignment horizontal="center" vertical="center" wrapText="1"/>
    </xf>
    <xf numFmtId="0" fontId="35" fillId="12" borderId="65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1"/>
    <cellStyle name="Normalno 3" xfId="3"/>
    <cellStyle name="Normalno 3 2" xfId="4"/>
    <cellStyle name="Obično_01_ZAGREBAČKA ŽUPANIJA" xfId="2"/>
  </cellStyles>
  <dxfs count="7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FF66"/>
      <color rgb="FFCCFF33"/>
      <color rgb="FFFFFF99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C55"/>
  <sheetViews>
    <sheetView showGridLines="0" topLeftCell="A28" zoomScale="80" zoomScaleNormal="80" workbookViewId="0">
      <selection activeCell="C5" sqref="C5"/>
    </sheetView>
  </sheetViews>
  <sheetFormatPr defaultColWidth="9.140625" defaultRowHeight="15" x14ac:dyDescent="0.25"/>
  <cols>
    <col min="1" max="1" width="3.28515625" style="131" customWidth="1"/>
    <col min="2" max="2" width="5" style="131" customWidth="1"/>
    <col min="3" max="3" width="141.42578125" style="131" bestFit="1" customWidth="1"/>
    <col min="4" max="16384" width="9.140625" style="140"/>
  </cols>
  <sheetData>
    <row r="2" spans="1:3" s="136" customFormat="1" ht="19.5" x14ac:dyDescent="0.25">
      <c r="A2" s="729" t="s">
        <v>13</v>
      </c>
      <c r="B2" s="729"/>
      <c r="C2" s="729"/>
    </row>
    <row r="4" spans="1:3" s="137" customFormat="1" ht="21" customHeight="1" x14ac:dyDescent="0.25">
      <c r="A4" s="726" t="s">
        <v>11</v>
      </c>
      <c r="B4" s="727"/>
      <c r="C4" s="728"/>
    </row>
    <row r="5" spans="1:3" s="138" customFormat="1" ht="22.5" customHeight="1" x14ac:dyDescent="0.25">
      <c r="A5" s="132" t="s">
        <v>12</v>
      </c>
      <c r="B5" s="132"/>
      <c r="C5" s="132"/>
    </row>
    <row r="6" spans="1:3" s="139" customFormat="1" ht="21.75" customHeight="1" x14ac:dyDescent="0.25">
      <c r="A6" s="141"/>
      <c r="B6" s="142" t="s">
        <v>14</v>
      </c>
      <c r="C6" s="135"/>
    </row>
    <row r="7" spans="1:3" ht="18" customHeight="1" x14ac:dyDescent="0.25">
      <c r="A7" s="143"/>
      <c r="B7" s="144"/>
      <c r="C7" s="133" t="s">
        <v>15</v>
      </c>
    </row>
    <row r="8" spans="1:3" ht="18" customHeight="1" x14ac:dyDescent="0.25">
      <c r="A8" s="143"/>
      <c r="B8" s="144"/>
      <c r="C8" s="133" t="s">
        <v>16</v>
      </c>
    </row>
    <row r="9" spans="1:3" s="139" customFormat="1" ht="21.75" customHeight="1" x14ac:dyDescent="0.25">
      <c r="A9" s="141"/>
      <c r="B9" s="142" t="s">
        <v>17</v>
      </c>
      <c r="C9" s="135"/>
    </row>
    <row r="10" spans="1:3" ht="18" customHeight="1" x14ac:dyDescent="0.25">
      <c r="A10" s="143"/>
      <c r="B10" s="144"/>
      <c r="C10" s="133" t="s">
        <v>18</v>
      </c>
    </row>
    <row r="11" spans="1:3" ht="18" customHeight="1" x14ac:dyDescent="0.25">
      <c r="A11" s="143"/>
      <c r="B11" s="144"/>
      <c r="C11" s="133" t="s">
        <v>19</v>
      </c>
    </row>
    <row r="12" spans="1:3" ht="18" customHeight="1" x14ac:dyDescent="0.25">
      <c r="A12" s="143"/>
      <c r="B12" s="144"/>
      <c r="C12" s="133" t="s">
        <v>20</v>
      </c>
    </row>
    <row r="13" spans="1:3" ht="18" customHeight="1" x14ac:dyDescent="0.25">
      <c r="A13" s="143"/>
      <c r="B13" s="144"/>
      <c r="C13" s="133" t="s">
        <v>21</v>
      </c>
    </row>
    <row r="14" spans="1:3" s="139" customFormat="1" ht="21.75" customHeight="1" x14ac:dyDescent="0.25">
      <c r="A14" s="141"/>
      <c r="B14" s="142" t="s">
        <v>22</v>
      </c>
      <c r="C14" s="135"/>
    </row>
    <row r="15" spans="1:3" ht="18" customHeight="1" x14ac:dyDescent="0.25">
      <c r="A15" s="143"/>
      <c r="B15" s="144"/>
      <c r="C15" s="134" t="s">
        <v>24</v>
      </c>
    </row>
    <row r="16" spans="1:3" ht="18" customHeight="1" x14ac:dyDescent="0.25">
      <c r="A16" s="143"/>
      <c r="B16" s="144"/>
      <c r="C16" s="134" t="s">
        <v>23</v>
      </c>
    </row>
    <row r="17" spans="1:3" ht="18" customHeight="1" x14ac:dyDescent="0.25">
      <c r="A17" s="143"/>
      <c r="B17" s="144"/>
      <c r="C17" s="134" t="s">
        <v>25</v>
      </c>
    </row>
    <row r="18" spans="1:3" s="138" customFormat="1" ht="22.5" customHeight="1" x14ac:dyDescent="0.25">
      <c r="A18" s="145" t="s">
        <v>26</v>
      </c>
      <c r="B18" s="146"/>
      <c r="C18" s="132"/>
    </row>
    <row r="19" spans="1:3" s="139" customFormat="1" ht="21.75" customHeight="1" x14ac:dyDescent="0.25">
      <c r="A19" s="141"/>
      <c r="B19" s="147" t="s">
        <v>27</v>
      </c>
      <c r="C19" s="135"/>
    </row>
    <row r="20" spans="1:3" ht="18" customHeight="1" x14ac:dyDescent="0.25">
      <c r="A20" s="143"/>
      <c r="B20" s="144"/>
      <c r="C20" s="134" t="s">
        <v>28</v>
      </c>
    </row>
    <row r="21" spans="1:3" ht="18" customHeight="1" x14ac:dyDescent="0.25">
      <c r="A21" s="143"/>
      <c r="B21" s="144"/>
      <c r="C21" s="134" t="s">
        <v>29</v>
      </c>
    </row>
    <row r="22" spans="1:3" ht="18" customHeight="1" x14ac:dyDescent="0.25">
      <c r="A22" s="143"/>
      <c r="B22" s="144"/>
      <c r="C22" s="133" t="s">
        <v>31</v>
      </c>
    </row>
    <row r="23" spans="1:3" s="139" customFormat="1" ht="21.75" customHeight="1" x14ac:dyDescent="0.25">
      <c r="A23" s="141"/>
      <c r="B23" s="142" t="s">
        <v>30</v>
      </c>
      <c r="C23" s="135"/>
    </row>
    <row r="24" spans="1:3" ht="18" customHeight="1" x14ac:dyDescent="0.25">
      <c r="A24" s="143"/>
      <c r="B24" s="144"/>
      <c r="C24" s="133" t="s">
        <v>32</v>
      </c>
    </row>
    <row r="25" spans="1:3" ht="18" customHeight="1" x14ac:dyDescent="0.25">
      <c r="A25" s="143"/>
      <c r="B25" s="144"/>
      <c r="C25" s="133" t="s">
        <v>33</v>
      </c>
    </row>
    <row r="26" spans="1:3" ht="18" customHeight="1" x14ac:dyDescent="0.25">
      <c r="A26" s="143"/>
      <c r="B26" s="144"/>
      <c r="C26" s="134" t="s">
        <v>37</v>
      </c>
    </row>
    <row r="27" spans="1:3" ht="18" customHeight="1" x14ac:dyDescent="0.25">
      <c r="A27" s="143"/>
      <c r="B27" s="144"/>
      <c r="C27" s="134" t="s">
        <v>34</v>
      </c>
    </row>
    <row r="28" spans="1:3" ht="18" customHeight="1" x14ac:dyDescent="0.25">
      <c r="A28" s="143"/>
      <c r="B28" s="144"/>
      <c r="C28" s="134" t="s">
        <v>35</v>
      </c>
    </row>
    <row r="29" spans="1:3" s="139" customFormat="1" ht="21.75" customHeight="1" x14ac:dyDescent="0.25">
      <c r="A29" s="141"/>
      <c r="B29" s="147" t="s">
        <v>36</v>
      </c>
      <c r="C29" s="135"/>
    </row>
    <row r="30" spans="1:3" ht="18" customHeight="1" x14ac:dyDescent="0.25">
      <c r="A30" s="143"/>
      <c r="B30" s="144"/>
      <c r="C30" s="134" t="s">
        <v>38</v>
      </c>
    </row>
    <row r="31" spans="1:3" ht="18" customHeight="1" x14ac:dyDescent="0.25">
      <c r="A31" s="143"/>
      <c r="B31" s="144"/>
      <c r="C31" s="133" t="s">
        <v>39</v>
      </c>
    </row>
    <row r="32" spans="1:3" s="138" customFormat="1" ht="22.5" customHeight="1" x14ac:dyDescent="0.25">
      <c r="A32" s="145" t="s">
        <v>46</v>
      </c>
      <c r="B32" s="146"/>
      <c r="C32" s="132"/>
    </row>
    <row r="33" spans="1:3" s="139" customFormat="1" ht="21.75" customHeight="1" x14ac:dyDescent="0.25">
      <c r="A33" s="141"/>
      <c r="B33" s="147" t="s">
        <v>40</v>
      </c>
      <c r="C33" s="135"/>
    </row>
    <row r="34" spans="1:3" ht="18" customHeight="1" x14ac:dyDescent="0.25">
      <c r="A34" s="143"/>
      <c r="B34" s="144"/>
      <c r="C34" s="134" t="s">
        <v>41</v>
      </c>
    </row>
    <row r="35" spans="1:3" ht="18" customHeight="1" x14ac:dyDescent="0.25">
      <c r="A35" s="143"/>
      <c r="B35" s="144"/>
      <c r="C35" s="134" t="s">
        <v>42</v>
      </c>
    </row>
    <row r="36" spans="1:3" ht="18" customHeight="1" x14ac:dyDescent="0.25">
      <c r="A36" s="143"/>
      <c r="B36" s="144"/>
      <c r="C36" s="134" t="s">
        <v>43</v>
      </c>
    </row>
    <row r="37" spans="1:3" ht="18" customHeight="1" x14ac:dyDescent="0.25">
      <c r="A37" s="143"/>
      <c r="B37" s="144"/>
      <c r="C37" s="134" t="s">
        <v>44</v>
      </c>
    </row>
    <row r="38" spans="1:3" ht="18" customHeight="1" x14ac:dyDescent="0.25">
      <c r="A38" s="143"/>
      <c r="B38" s="144"/>
      <c r="C38" s="134" t="s">
        <v>45</v>
      </c>
    </row>
    <row r="39" spans="1:3" s="139" customFormat="1" ht="21.75" customHeight="1" x14ac:dyDescent="0.25">
      <c r="A39" s="141"/>
      <c r="B39" s="147" t="s">
        <v>47</v>
      </c>
      <c r="C39" s="135"/>
    </row>
    <row r="40" spans="1:3" ht="18" customHeight="1" x14ac:dyDescent="0.25">
      <c r="A40" s="143"/>
      <c r="B40" s="144"/>
      <c r="C40" s="133" t="s">
        <v>48</v>
      </c>
    </row>
    <row r="41" spans="1:3" ht="18" customHeight="1" x14ac:dyDescent="0.25">
      <c r="A41" s="143"/>
      <c r="B41" s="144"/>
      <c r="C41" s="133" t="s">
        <v>50</v>
      </c>
    </row>
    <row r="42" spans="1:3" s="138" customFormat="1" ht="22.5" customHeight="1" x14ac:dyDescent="0.25">
      <c r="A42" s="148" t="s">
        <v>49</v>
      </c>
      <c r="B42" s="146"/>
      <c r="C42" s="132"/>
    </row>
    <row r="43" spans="1:3" s="139" customFormat="1" ht="21.75" customHeight="1" x14ac:dyDescent="0.25">
      <c r="A43" s="141"/>
      <c r="B43" s="142" t="s">
        <v>51</v>
      </c>
      <c r="C43" s="135"/>
    </row>
    <row r="44" spans="1:3" ht="18" customHeight="1" x14ac:dyDescent="0.25">
      <c r="A44" s="143"/>
      <c r="B44" s="144"/>
      <c r="C44" s="133" t="s">
        <v>52</v>
      </c>
    </row>
    <row r="45" spans="1:3" ht="18" customHeight="1" x14ac:dyDescent="0.25">
      <c r="A45" s="143"/>
      <c r="B45" s="144"/>
      <c r="C45" s="133" t="s">
        <v>54</v>
      </c>
    </row>
    <row r="46" spans="1:3" ht="18" customHeight="1" x14ac:dyDescent="0.25">
      <c r="A46" s="143"/>
      <c r="B46" s="144"/>
      <c r="C46" s="133" t="s">
        <v>53</v>
      </c>
    </row>
    <row r="47" spans="1:3" s="139" customFormat="1" ht="21.75" customHeight="1" x14ac:dyDescent="0.25">
      <c r="A47" s="141"/>
      <c r="B47" s="142" t="s">
        <v>55</v>
      </c>
      <c r="C47" s="135"/>
    </row>
    <row r="48" spans="1:3" ht="18" customHeight="1" x14ac:dyDescent="0.25">
      <c r="A48" s="143"/>
      <c r="B48" s="144"/>
      <c r="C48" s="133" t="s">
        <v>57</v>
      </c>
    </row>
    <row r="49" spans="1:3" ht="18" customHeight="1" x14ac:dyDescent="0.25">
      <c r="A49" s="143"/>
      <c r="B49" s="144"/>
      <c r="C49" s="133" t="s">
        <v>56</v>
      </c>
    </row>
    <row r="50" spans="1:3" s="138" customFormat="1" ht="22.5" customHeight="1" x14ac:dyDescent="0.25">
      <c r="A50" s="148" t="s">
        <v>58</v>
      </c>
      <c r="B50" s="146"/>
      <c r="C50" s="132"/>
    </row>
    <row r="51" spans="1:3" s="139" customFormat="1" ht="21.75" customHeight="1" x14ac:dyDescent="0.25">
      <c r="A51" s="141"/>
      <c r="B51" s="142" t="s">
        <v>59</v>
      </c>
      <c r="C51" s="135"/>
    </row>
    <row r="52" spans="1:3" ht="18" customHeight="1" x14ac:dyDescent="0.25">
      <c r="A52" s="143"/>
      <c r="B52" s="144"/>
      <c r="C52" s="133" t="s">
        <v>60</v>
      </c>
    </row>
    <row r="53" spans="1:3" s="139" customFormat="1" ht="21.75" customHeight="1" x14ac:dyDescent="0.25">
      <c r="A53" s="141"/>
      <c r="B53" s="142" t="s">
        <v>61</v>
      </c>
      <c r="C53" s="135"/>
    </row>
    <row r="54" spans="1:3" ht="18" customHeight="1" x14ac:dyDescent="0.25">
      <c r="A54" s="143"/>
      <c r="B54" s="144"/>
      <c r="C54" s="133" t="s">
        <v>62</v>
      </c>
    </row>
    <row r="55" spans="1:3" ht="18" customHeight="1" x14ac:dyDescent="0.25">
      <c r="A55" s="143"/>
      <c r="B55" s="144"/>
      <c r="C55" s="133" t="s">
        <v>63</v>
      </c>
    </row>
  </sheetData>
  <sheetProtection algorithmName="SHA-512" hashValue="DbtvEpbcgV8GNsCP5kTB5nKqdrFtVXHPc2FXa2usl9jr7LB9IKcLZlkfEiPD2Gri4tgWunZNgXgKyTBeZInekg==" saltValue="P2EAN9rRYKbpnacW9DnONQ==" spinCount="100000" sheet="1" objects="1" scenarios="1"/>
  <mergeCells count="2">
    <mergeCell ref="A4:C4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52"/>
  <sheetViews>
    <sheetView showGridLines="0" tabSelected="1" view="pageBreakPreview" zoomScale="90" zoomScaleNormal="90" zoomScaleSheetLayoutView="90" workbookViewId="0">
      <pane xSplit="6" ySplit="9" topLeftCell="G124" activePane="bottomRight" state="frozen"/>
      <selection activeCell="A48" sqref="A48"/>
      <selection pane="topRight" activeCell="A48" sqref="A48"/>
      <selection pane="bottomLeft" activeCell="A48" sqref="A48"/>
      <selection pane="bottomRight" activeCell="N130" sqref="N130"/>
    </sheetView>
  </sheetViews>
  <sheetFormatPr defaultColWidth="9.140625" defaultRowHeight="15" x14ac:dyDescent="0.25"/>
  <cols>
    <col min="1" max="1" width="5.7109375" style="11" bestFit="1" customWidth="1"/>
    <col min="2" max="2" width="9.140625" style="11" customWidth="1"/>
    <col min="3" max="3" width="9.85546875" style="54" customWidth="1"/>
    <col min="4" max="4" width="2.7109375" style="94" customWidth="1"/>
    <col min="5" max="5" width="9" style="55" customWidth="1"/>
    <col min="6" max="6" width="38.5703125" style="56" customWidth="1"/>
    <col min="7" max="8" width="10.85546875" style="395" bestFit="1" customWidth="1"/>
    <col min="9" max="9" width="11.28515625" style="395" bestFit="1" customWidth="1"/>
    <col min="10" max="10" width="11" style="395" customWidth="1"/>
    <col min="11" max="11" width="31.140625" style="86" customWidth="1"/>
    <col min="12" max="13" width="13.5703125" style="67" bestFit="1" customWidth="1"/>
    <col min="14" max="14" width="12.140625" style="67" customWidth="1"/>
    <col min="15" max="15" width="4.85546875" style="414" customWidth="1"/>
    <col min="16" max="16" width="6.7109375" style="415" customWidth="1"/>
    <col min="17" max="17" width="14.28515625" style="83" customWidth="1"/>
    <col min="18" max="18" width="9.140625" style="10"/>
    <col min="19" max="20" width="13.5703125" style="10" bestFit="1" customWidth="1"/>
    <col min="21" max="25" width="9.140625" style="10"/>
    <col min="26" max="26" width="9.140625" style="326"/>
    <col min="27" max="16384" width="9.140625" style="11"/>
  </cols>
  <sheetData>
    <row r="1" spans="1:26" x14ac:dyDescent="0.25">
      <c r="A1" s="769" t="s">
        <v>849</v>
      </c>
      <c r="B1" s="769"/>
      <c r="C1" s="769"/>
      <c r="D1" s="769"/>
      <c r="E1" s="769"/>
      <c r="F1" s="769"/>
      <c r="G1" s="770"/>
      <c r="H1" s="770"/>
      <c r="I1" s="770"/>
      <c r="J1" s="770"/>
      <c r="K1" s="769"/>
      <c r="L1" s="769"/>
      <c r="M1" s="769"/>
      <c r="N1" s="769"/>
      <c r="O1" s="769"/>
      <c r="P1" s="769"/>
      <c r="Q1" s="769"/>
    </row>
    <row r="2" spans="1:26" x14ac:dyDescent="0.25">
      <c r="A2" s="769"/>
      <c r="B2" s="769"/>
      <c r="C2" s="769"/>
      <c r="D2" s="769"/>
      <c r="E2" s="769"/>
      <c r="F2" s="769"/>
      <c r="G2" s="770"/>
      <c r="H2" s="770"/>
      <c r="I2" s="770"/>
      <c r="J2" s="770"/>
      <c r="K2" s="769"/>
      <c r="L2" s="769"/>
      <c r="M2" s="769"/>
      <c r="N2" s="769"/>
      <c r="O2" s="769"/>
      <c r="P2" s="769"/>
      <c r="Q2" s="769"/>
    </row>
    <row r="3" spans="1:26" ht="15.75" x14ac:dyDescent="0.25">
      <c r="A3" s="80"/>
      <c r="B3" s="80"/>
      <c r="C3" s="80"/>
      <c r="D3" s="92"/>
      <c r="E3" s="80"/>
      <c r="F3" s="80"/>
      <c r="G3" s="342"/>
      <c r="H3" s="342"/>
      <c r="I3" s="342"/>
      <c r="J3" s="342"/>
      <c r="K3" s="84"/>
      <c r="L3" s="80"/>
      <c r="M3" s="80"/>
      <c r="N3" s="80"/>
      <c r="O3" s="80"/>
      <c r="P3" s="80"/>
      <c r="Q3" s="81"/>
    </row>
    <row r="4" spans="1:26" ht="15.75" x14ac:dyDescent="0.25">
      <c r="A4" s="771" t="s">
        <v>844</v>
      </c>
      <c r="B4" s="771"/>
      <c r="C4" s="771"/>
      <c r="D4" s="771"/>
      <c r="E4" s="771"/>
      <c r="F4" s="771"/>
      <c r="G4" s="772"/>
      <c r="H4" s="772"/>
      <c r="I4" s="772"/>
      <c r="J4" s="772"/>
      <c r="K4" s="771"/>
      <c r="L4" s="773"/>
      <c r="M4" s="773"/>
      <c r="N4" s="773"/>
      <c r="O4" s="773"/>
      <c r="P4" s="773"/>
      <c r="Q4" s="81"/>
    </row>
    <row r="5" spans="1:26" ht="15.75" x14ac:dyDescent="0.25">
      <c r="A5" s="771" t="s">
        <v>7</v>
      </c>
      <c r="B5" s="771"/>
      <c r="C5" s="771"/>
      <c r="D5" s="771"/>
      <c r="E5" s="771"/>
      <c r="F5" s="771"/>
      <c r="G5" s="772"/>
      <c r="H5" s="772"/>
      <c r="I5" s="772"/>
      <c r="J5" s="772"/>
      <c r="K5" s="771"/>
      <c r="L5" s="773"/>
      <c r="M5" s="773"/>
      <c r="N5" s="773"/>
      <c r="O5" s="773"/>
      <c r="P5" s="773"/>
      <c r="Q5" s="773"/>
    </row>
    <row r="6" spans="1:26" ht="15.75" thickBot="1" x14ac:dyDescent="0.3">
      <c r="A6" s="12"/>
      <c r="B6" s="12"/>
      <c r="C6" s="13"/>
      <c r="D6" s="93"/>
      <c r="E6" s="14"/>
      <c r="F6" s="15"/>
      <c r="G6" s="380"/>
      <c r="H6" s="380"/>
      <c r="I6" s="380"/>
      <c r="J6" s="380"/>
      <c r="K6" s="85"/>
      <c r="L6" s="66"/>
      <c r="M6" s="66"/>
      <c r="N6" s="66"/>
      <c r="O6" s="399"/>
      <c r="P6" s="400"/>
      <c r="Q6" s="82"/>
    </row>
    <row r="7" spans="1:26" s="17" customFormat="1" ht="38.25" x14ac:dyDescent="0.2">
      <c r="A7" s="112" t="s">
        <v>0</v>
      </c>
      <c r="B7" s="113" t="s">
        <v>2</v>
      </c>
      <c r="C7" s="114" t="s">
        <v>1</v>
      </c>
      <c r="D7" s="774" t="s">
        <v>8</v>
      </c>
      <c r="E7" s="775"/>
      <c r="F7" s="113" t="s">
        <v>9</v>
      </c>
      <c r="G7" s="113" t="s">
        <v>772</v>
      </c>
      <c r="H7" s="113" t="s">
        <v>773</v>
      </c>
      <c r="I7" s="113" t="s">
        <v>779</v>
      </c>
      <c r="J7" s="113" t="s">
        <v>850</v>
      </c>
      <c r="K7" s="113" t="s">
        <v>680</v>
      </c>
      <c r="L7" s="113" t="s">
        <v>316</v>
      </c>
      <c r="M7" s="113" t="s">
        <v>780</v>
      </c>
      <c r="N7" s="113" t="s">
        <v>851</v>
      </c>
      <c r="O7" s="776" t="s">
        <v>6</v>
      </c>
      <c r="P7" s="777"/>
      <c r="Q7" s="778"/>
      <c r="R7" s="16"/>
      <c r="S7" s="16"/>
      <c r="T7" s="16"/>
      <c r="U7" s="16"/>
      <c r="V7" s="16"/>
      <c r="W7" s="16"/>
      <c r="X7" s="16"/>
      <c r="Y7" s="16"/>
      <c r="Z7" s="327"/>
    </row>
    <row r="8" spans="1:26" s="17" customFormat="1" ht="13.5" thickBot="1" x14ac:dyDescent="0.25">
      <c r="A8" s="397"/>
      <c r="B8" s="116"/>
      <c r="C8" s="398"/>
      <c r="D8" s="779"/>
      <c r="E8" s="780"/>
      <c r="F8" s="116"/>
      <c r="G8" s="116"/>
      <c r="H8" s="116"/>
      <c r="I8" s="116"/>
      <c r="J8" s="116"/>
      <c r="K8" s="116"/>
      <c r="L8" s="116"/>
      <c r="M8" s="116"/>
      <c r="N8" s="116"/>
      <c r="O8" s="117" t="s">
        <v>3</v>
      </c>
      <c r="P8" s="118" t="s">
        <v>4</v>
      </c>
      <c r="Q8" s="119" t="s">
        <v>5</v>
      </c>
      <c r="R8" s="16"/>
      <c r="S8" s="16"/>
      <c r="T8" s="16"/>
      <c r="U8" s="16"/>
      <c r="V8" s="16"/>
      <c r="W8" s="16"/>
      <c r="X8" s="16"/>
      <c r="Y8" s="16"/>
      <c r="Z8" s="327"/>
    </row>
    <row r="9" spans="1:26" s="90" customFormat="1" ht="27" customHeight="1" thickTop="1" thickBot="1" x14ac:dyDescent="0.3">
      <c r="A9" s="781" t="s">
        <v>10</v>
      </c>
      <c r="B9" s="782"/>
      <c r="C9" s="782"/>
      <c r="D9" s="782"/>
      <c r="E9" s="782"/>
      <c r="F9" s="782"/>
      <c r="G9" s="87">
        <f>G10+G13+G23+G30+G43+G48+G54+G60+G68+G72+G74+G78+G82+G86+G90+G94+G106+G112+G116+G122+G124+G126+G128+G135+G145+G149+G153+G158+G160+G162+G165+G170+G173+G177+G179+G187+G189+G192+G194+G201+G205+G207+G209+G211+G221+G232+G238+G240+G245</f>
        <v>167580900.50999999</v>
      </c>
      <c r="H9" s="87">
        <f>H10+H13+H23+H30+H43+H48+H54+H60+H68+H72+H74+H78+H82+H86+H90+H94+H106+H112+H116+H122+H124+H126+H128+H135+H145+H149+H153+H158+H160+H162+H165+H170+H173+H177+H179+H187+H189+H192+H194+H201+H205+H207+H209+H211+H221+H232+H238+H240+H245</f>
        <v>205457891</v>
      </c>
      <c r="I9" s="87">
        <f>I10+I13+I23+I30+I43+I48+I54+I60+I68+I72+I74+I78+I82+I86+I90+I94+I106+I112+I116+I122+I124+I126+I128+I135+I145+I149+I153+I158+I160+I162+I165+I170+I173+I177+I179+I187+I189+I192+I194+I201+I205+I207+I209+I211+I221+I232+I238+I240+I245</f>
        <v>222300174</v>
      </c>
      <c r="J9" s="87">
        <f>J10+J13+J23+J30+J43+J48+J54+J60+J68+J72+J74+J78+J82+J86+J90+J94+J106+J112+J116+J122+J124+J126+J128+J135+J145+J149+J153+J158+J160+J162+J165+J170+J173+J177+J179+J187+J189+J192+J194+J201+J205+J207+J209+J211+J221+J232+J238+J240+J245</f>
        <v>193238024.59999996</v>
      </c>
      <c r="K9" s="88"/>
      <c r="L9" s="667"/>
      <c r="M9" s="667"/>
      <c r="N9" s="646"/>
      <c r="O9" s="95"/>
      <c r="P9" s="91"/>
      <c r="Q9" s="115"/>
      <c r="R9" s="89"/>
      <c r="S9" s="476"/>
      <c r="T9" s="89"/>
      <c r="U9" s="89"/>
      <c r="V9" s="89"/>
      <c r="W9" s="89"/>
      <c r="X9" s="89"/>
      <c r="Y9" s="89"/>
      <c r="Z9" s="328"/>
    </row>
    <row r="10" spans="1:26" s="19" customFormat="1" ht="26.25" thickTop="1" x14ac:dyDescent="0.25">
      <c r="A10" s="754" t="s">
        <v>64</v>
      </c>
      <c r="B10" s="751" t="s">
        <v>65</v>
      </c>
      <c r="C10" s="738" t="s">
        <v>66</v>
      </c>
      <c r="D10" s="203">
        <v>1160</v>
      </c>
      <c r="E10" s="249">
        <v>1160</v>
      </c>
      <c r="F10" s="250" t="s">
        <v>104</v>
      </c>
      <c r="G10" s="191">
        <f>SUM(G11:G12)</f>
        <v>1941002.53</v>
      </c>
      <c r="H10" s="191">
        <f t="shared" ref="H10:J10" si="0">SUM(H11:H12)</f>
        <v>4317000</v>
      </c>
      <c r="I10" s="191">
        <f t="shared" si="0"/>
        <v>4891650</v>
      </c>
      <c r="J10" s="191">
        <f t="shared" si="0"/>
        <v>3300909.8000000003</v>
      </c>
      <c r="K10" s="250"/>
      <c r="L10" s="418"/>
      <c r="M10" s="418"/>
      <c r="N10" s="418"/>
      <c r="O10" s="419">
        <v>18</v>
      </c>
      <c r="P10" s="420">
        <v>1801</v>
      </c>
      <c r="Q10" s="421"/>
      <c r="R10" s="18"/>
      <c r="S10" s="18"/>
      <c r="T10" s="18"/>
      <c r="U10" s="18"/>
      <c r="V10" s="18"/>
      <c r="W10" s="18"/>
      <c r="X10" s="18"/>
      <c r="Y10" s="18"/>
      <c r="Z10" s="326" t="s">
        <v>668</v>
      </c>
    </row>
    <row r="11" spans="1:26" ht="30" customHeight="1" x14ac:dyDescent="0.25">
      <c r="A11" s="731"/>
      <c r="B11" s="752"/>
      <c r="C11" s="732"/>
      <c r="D11" s="490">
        <v>1160</v>
      </c>
      <c r="E11" s="64" t="s">
        <v>116</v>
      </c>
      <c r="F11" s="128" t="s">
        <v>117</v>
      </c>
      <c r="G11" s="214">
        <v>459652.34</v>
      </c>
      <c r="H11" s="214">
        <v>970000</v>
      </c>
      <c r="I11" s="214">
        <v>682500</v>
      </c>
      <c r="J11" s="214">
        <v>272921.12</v>
      </c>
      <c r="K11" s="527" t="s">
        <v>321</v>
      </c>
      <c r="L11" s="216">
        <v>10</v>
      </c>
      <c r="M11" s="216">
        <v>10</v>
      </c>
      <c r="N11" s="698">
        <v>8</v>
      </c>
      <c r="O11" s="217">
        <v>18</v>
      </c>
      <c r="P11" s="218">
        <v>1801</v>
      </c>
      <c r="Q11" s="322"/>
      <c r="U11" s="331"/>
      <c r="Z11" s="326" t="s">
        <v>669</v>
      </c>
    </row>
    <row r="12" spans="1:26" ht="20.25" x14ac:dyDescent="0.25">
      <c r="A12" s="731"/>
      <c r="B12" s="752"/>
      <c r="C12" s="732"/>
      <c r="D12" s="489">
        <v>1160</v>
      </c>
      <c r="E12" s="157" t="s">
        <v>118</v>
      </c>
      <c r="F12" s="158" t="s">
        <v>119</v>
      </c>
      <c r="G12" s="125">
        <v>1481350.19</v>
      </c>
      <c r="H12" s="125">
        <v>3347000</v>
      </c>
      <c r="I12" s="4">
        <v>4209150</v>
      </c>
      <c r="J12" s="4">
        <v>3027988.68</v>
      </c>
      <c r="K12" s="528" t="s">
        <v>107</v>
      </c>
      <c r="L12" s="170">
        <v>20</v>
      </c>
      <c r="M12" s="170">
        <v>20</v>
      </c>
      <c r="N12" s="685">
        <v>18</v>
      </c>
      <c r="O12" s="26">
        <v>18</v>
      </c>
      <c r="P12" s="27">
        <v>1801</v>
      </c>
      <c r="Q12" s="322"/>
      <c r="U12" s="18"/>
      <c r="Z12" s="326" t="s">
        <v>678</v>
      </c>
    </row>
    <row r="13" spans="1:26" ht="25.5" x14ac:dyDescent="0.25">
      <c r="A13" s="731"/>
      <c r="B13" s="752"/>
      <c r="C13" s="732"/>
      <c r="D13" s="224">
        <v>1210</v>
      </c>
      <c r="E13" s="219">
        <v>1210</v>
      </c>
      <c r="F13" s="220" t="s">
        <v>120</v>
      </c>
      <c r="G13" s="381">
        <f>G14</f>
        <v>1500</v>
      </c>
      <c r="H13" s="381">
        <f t="shared" ref="H13:J13" si="1">H14</f>
        <v>0</v>
      </c>
      <c r="I13" s="381">
        <f t="shared" si="1"/>
        <v>0</v>
      </c>
      <c r="J13" s="381">
        <f t="shared" si="1"/>
        <v>0</v>
      </c>
      <c r="K13" s="222"/>
      <c r="L13" s="223"/>
      <c r="M13" s="223"/>
      <c r="N13" s="223"/>
      <c r="O13" s="363">
        <v>15</v>
      </c>
      <c r="P13" s="345" t="s">
        <v>123</v>
      </c>
      <c r="Q13" s="322"/>
      <c r="S13" s="576"/>
      <c r="Z13" s="326" t="s">
        <v>670</v>
      </c>
    </row>
    <row r="14" spans="1:26" ht="26.25" thickBot="1" x14ac:dyDescent="0.3">
      <c r="A14" s="731"/>
      <c r="B14" s="752"/>
      <c r="C14" s="732"/>
      <c r="D14" s="204">
        <v>1210</v>
      </c>
      <c r="E14" s="47" t="s">
        <v>121</v>
      </c>
      <c r="F14" s="48" t="s">
        <v>122</v>
      </c>
      <c r="G14" s="382">
        <v>1500</v>
      </c>
      <c r="H14" s="669">
        <v>0</v>
      </c>
      <c r="I14" s="669">
        <v>0</v>
      </c>
      <c r="J14" s="669">
        <v>0</v>
      </c>
      <c r="K14" s="528" t="s">
        <v>267</v>
      </c>
      <c r="L14" s="529" t="s">
        <v>267</v>
      </c>
      <c r="M14" s="529" t="s">
        <v>267</v>
      </c>
      <c r="N14" s="529" t="s">
        <v>267</v>
      </c>
      <c r="O14" s="364">
        <v>15</v>
      </c>
      <c r="P14" s="346" t="s">
        <v>123</v>
      </c>
      <c r="Q14" s="323" t="s">
        <v>678</v>
      </c>
      <c r="S14" s="591"/>
      <c r="Z14" s="326" t="s">
        <v>671</v>
      </c>
    </row>
    <row r="15" spans="1:26" ht="15.75" thickTop="1" x14ac:dyDescent="0.25">
      <c r="A15" s="731"/>
      <c r="B15" s="752"/>
      <c r="C15" s="738" t="s">
        <v>67</v>
      </c>
      <c r="D15" s="203"/>
      <c r="E15" s="96"/>
      <c r="F15" s="97"/>
      <c r="G15" s="98"/>
      <c r="H15" s="98"/>
      <c r="I15" s="98"/>
      <c r="J15" s="98"/>
      <c r="K15" s="97"/>
      <c r="L15" s="99"/>
      <c r="M15" s="99"/>
      <c r="N15" s="99"/>
      <c r="O15" s="100"/>
      <c r="P15" s="101"/>
      <c r="Q15" s="322"/>
    </row>
    <row r="16" spans="1:26" x14ac:dyDescent="0.25">
      <c r="A16" s="731"/>
      <c r="B16" s="752"/>
      <c r="C16" s="732"/>
      <c r="D16" s="490"/>
      <c r="E16" s="171"/>
      <c r="F16" s="172"/>
      <c r="G16" s="173"/>
      <c r="H16" s="173"/>
      <c r="I16" s="173"/>
      <c r="J16" s="173"/>
      <c r="K16" s="172"/>
      <c r="L16" s="174"/>
      <c r="M16" s="174"/>
      <c r="N16" s="174"/>
      <c r="O16" s="175"/>
      <c r="P16" s="176"/>
      <c r="Q16" s="322"/>
    </row>
    <row r="17" spans="1:19" x14ac:dyDescent="0.25">
      <c r="A17" s="731"/>
      <c r="B17" s="752"/>
      <c r="C17" s="732"/>
      <c r="D17" s="204"/>
      <c r="E17" s="47"/>
      <c r="F17" s="48"/>
      <c r="G17" s="75"/>
      <c r="H17" s="75"/>
      <c r="I17" s="1"/>
      <c r="J17" s="1"/>
      <c r="K17" s="21"/>
      <c r="L17" s="57"/>
      <c r="M17" s="57"/>
      <c r="N17" s="57"/>
      <c r="O17" s="22"/>
      <c r="P17" s="23"/>
      <c r="Q17" s="322"/>
    </row>
    <row r="18" spans="1:19" x14ac:dyDescent="0.25">
      <c r="A18" s="731"/>
      <c r="B18" s="752"/>
      <c r="C18" s="732"/>
      <c r="D18" s="489"/>
      <c r="E18" s="157"/>
      <c r="F18" s="158"/>
      <c r="G18" s="125"/>
      <c r="H18" s="125"/>
      <c r="I18" s="4"/>
      <c r="J18" s="4"/>
      <c r="K18" s="25"/>
      <c r="L18" s="170"/>
      <c r="M18" s="170"/>
      <c r="N18" s="170"/>
      <c r="O18" s="26"/>
      <c r="P18" s="27"/>
      <c r="Q18" s="322"/>
    </row>
    <row r="19" spans="1:19" x14ac:dyDescent="0.25">
      <c r="A19" s="731"/>
      <c r="B19" s="752"/>
      <c r="C19" s="732"/>
      <c r="D19" s="489"/>
      <c r="E19" s="157"/>
      <c r="F19" s="158"/>
      <c r="G19" s="125"/>
      <c r="H19" s="125"/>
      <c r="I19" s="4"/>
      <c r="J19" s="4"/>
      <c r="K19" s="25"/>
      <c r="L19" s="170"/>
      <c r="M19" s="170"/>
      <c r="N19" s="170"/>
      <c r="O19" s="26"/>
      <c r="P19" s="27"/>
      <c r="Q19" s="322"/>
    </row>
    <row r="20" spans="1:19" x14ac:dyDescent="0.25">
      <c r="A20" s="731"/>
      <c r="B20" s="752"/>
      <c r="C20" s="732"/>
      <c r="D20" s="489"/>
      <c r="E20" s="157"/>
      <c r="F20" s="158"/>
      <c r="G20" s="125"/>
      <c r="H20" s="125"/>
      <c r="I20" s="4"/>
      <c r="J20" s="4"/>
      <c r="K20" s="25"/>
      <c r="L20" s="170"/>
      <c r="M20" s="170"/>
      <c r="N20" s="170"/>
      <c r="O20" s="26"/>
      <c r="P20" s="27"/>
      <c r="Q20" s="322"/>
    </row>
    <row r="21" spans="1:19" x14ac:dyDescent="0.25">
      <c r="A21" s="731"/>
      <c r="B21" s="752"/>
      <c r="C21" s="732"/>
      <c r="D21" s="489"/>
      <c r="E21" s="157"/>
      <c r="F21" s="158"/>
      <c r="G21" s="125"/>
      <c r="H21" s="125"/>
      <c r="I21" s="4"/>
      <c r="J21" s="4"/>
      <c r="K21" s="25"/>
      <c r="L21" s="170"/>
      <c r="M21" s="170"/>
      <c r="N21" s="170"/>
      <c r="O21" s="26"/>
      <c r="P21" s="27"/>
      <c r="Q21" s="322"/>
    </row>
    <row r="22" spans="1:19" ht="15.75" thickBot="1" x14ac:dyDescent="0.3">
      <c r="A22" s="731"/>
      <c r="B22" s="752"/>
      <c r="C22" s="747"/>
      <c r="D22" s="205"/>
      <c r="E22" s="28"/>
      <c r="F22" s="6"/>
      <c r="G22" s="2"/>
      <c r="H22" s="2"/>
      <c r="I22" s="2"/>
      <c r="J22" s="2"/>
      <c r="K22" s="6"/>
      <c r="L22" s="58"/>
      <c r="M22" s="58"/>
      <c r="N22" s="58"/>
      <c r="O22" s="29"/>
      <c r="P22" s="30"/>
      <c r="Q22" s="323"/>
    </row>
    <row r="23" spans="1:19" ht="21" thickTop="1" x14ac:dyDescent="0.25">
      <c r="A23" s="731"/>
      <c r="B23" s="752"/>
      <c r="C23" s="738" t="s">
        <v>68</v>
      </c>
      <c r="D23" s="203">
        <v>1140</v>
      </c>
      <c r="E23" s="96">
        <v>1140</v>
      </c>
      <c r="F23" s="462" t="s">
        <v>113</v>
      </c>
      <c r="G23" s="98">
        <f>G24</f>
        <v>54079.55</v>
      </c>
      <c r="H23" s="98">
        <f t="shared" ref="H23:J23" si="2">H24</f>
        <v>44100</v>
      </c>
      <c r="I23" s="98">
        <f t="shared" si="2"/>
        <v>165000</v>
      </c>
      <c r="J23" s="98">
        <f t="shared" si="2"/>
        <v>2580.5300000000002</v>
      </c>
      <c r="K23" s="97"/>
      <c r="L23" s="99"/>
      <c r="M23" s="99"/>
      <c r="N23" s="99"/>
      <c r="O23" s="100">
        <v>18</v>
      </c>
      <c r="P23" s="101">
        <v>1801</v>
      </c>
      <c r="Q23" s="322"/>
      <c r="S23" s="576"/>
    </row>
    <row r="24" spans="1:19" ht="25.5" x14ac:dyDescent="0.25">
      <c r="A24" s="731"/>
      <c r="B24" s="752"/>
      <c r="C24" s="732"/>
      <c r="D24" s="204">
        <v>1140</v>
      </c>
      <c r="E24" s="47" t="s">
        <v>352</v>
      </c>
      <c r="F24" s="48" t="s">
        <v>350</v>
      </c>
      <c r="G24" s="75">
        <v>54079.55</v>
      </c>
      <c r="H24" s="75">
        <v>44100</v>
      </c>
      <c r="I24" s="4">
        <v>165000</v>
      </c>
      <c r="J24" s="4">
        <v>2580.5300000000002</v>
      </c>
      <c r="K24" s="21" t="s">
        <v>351</v>
      </c>
      <c r="L24" s="530">
        <v>5</v>
      </c>
      <c r="M24" s="530">
        <v>5</v>
      </c>
      <c r="N24" s="685">
        <v>0</v>
      </c>
      <c r="O24" s="22">
        <v>18</v>
      </c>
      <c r="P24" s="23">
        <v>1801</v>
      </c>
      <c r="Q24" s="322"/>
      <c r="S24" s="591"/>
    </row>
    <row r="25" spans="1:19" x14ac:dyDescent="0.25">
      <c r="A25" s="731"/>
      <c r="B25" s="752"/>
      <c r="C25" s="732"/>
      <c r="D25" s="489"/>
      <c r="E25" s="157"/>
      <c r="F25" s="158"/>
      <c r="G25" s="125"/>
      <c r="H25" s="125"/>
      <c r="I25" s="4"/>
      <c r="J25" s="4"/>
      <c r="K25" s="25"/>
      <c r="L25" s="170"/>
      <c r="M25" s="170"/>
      <c r="N25" s="170"/>
      <c r="O25" s="26"/>
      <c r="P25" s="27"/>
      <c r="Q25" s="322"/>
    </row>
    <row r="26" spans="1:19" x14ac:dyDescent="0.25">
      <c r="A26" s="731"/>
      <c r="B26" s="752"/>
      <c r="C26" s="732"/>
      <c r="D26" s="489"/>
      <c r="E26" s="157"/>
      <c r="F26" s="158"/>
      <c r="G26" s="125"/>
      <c r="H26" s="125"/>
      <c r="I26" s="4"/>
      <c r="J26" s="4"/>
      <c r="K26" s="25"/>
      <c r="L26" s="170"/>
      <c r="M26" s="170"/>
      <c r="N26" s="170"/>
      <c r="O26" s="26"/>
      <c r="P26" s="27"/>
      <c r="Q26" s="322"/>
    </row>
    <row r="27" spans="1:19" x14ac:dyDescent="0.25">
      <c r="A27" s="731"/>
      <c r="B27" s="752"/>
      <c r="C27" s="732"/>
      <c r="D27" s="489"/>
      <c r="E27" s="157"/>
      <c r="F27" s="158"/>
      <c r="G27" s="125"/>
      <c r="H27" s="125"/>
      <c r="I27" s="4"/>
      <c r="J27" s="4"/>
      <c r="K27" s="25"/>
      <c r="L27" s="170"/>
      <c r="M27" s="170"/>
      <c r="N27" s="170"/>
      <c r="O27" s="26"/>
      <c r="P27" s="27"/>
      <c r="Q27" s="322"/>
    </row>
    <row r="28" spans="1:19" x14ac:dyDescent="0.25">
      <c r="A28" s="731"/>
      <c r="B28" s="752"/>
      <c r="C28" s="732"/>
      <c r="D28" s="489"/>
      <c r="E28" s="157"/>
      <c r="F28" s="158"/>
      <c r="G28" s="125"/>
      <c r="H28" s="125"/>
      <c r="I28" s="4"/>
      <c r="J28" s="4"/>
      <c r="K28" s="25"/>
      <c r="L28" s="170"/>
      <c r="M28" s="170"/>
      <c r="N28" s="170"/>
      <c r="O28" s="26"/>
      <c r="P28" s="27"/>
      <c r="Q28" s="322"/>
    </row>
    <row r="29" spans="1:19" ht="15.75" thickBot="1" x14ac:dyDescent="0.3">
      <c r="A29" s="731"/>
      <c r="B29" s="752"/>
      <c r="C29" s="747"/>
      <c r="D29" s="205"/>
      <c r="E29" s="28"/>
      <c r="F29" s="6"/>
      <c r="G29" s="2"/>
      <c r="H29" s="2"/>
      <c r="I29" s="2"/>
      <c r="J29" s="2"/>
      <c r="K29" s="6"/>
      <c r="L29" s="58"/>
      <c r="M29" s="58"/>
      <c r="N29" s="58"/>
      <c r="O29" s="29"/>
      <c r="P29" s="30"/>
      <c r="Q29" s="323"/>
    </row>
    <row r="30" spans="1:19" ht="21" thickTop="1" x14ac:dyDescent="0.25">
      <c r="A30" s="731"/>
      <c r="B30" s="752"/>
      <c r="C30" s="738" t="s">
        <v>69</v>
      </c>
      <c r="D30" s="203">
        <v>1140</v>
      </c>
      <c r="E30" s="96">
        <v>1140</v>
      </c>
      <c r="F30" s="462" t="s">
        <v>113</v>
      </c>
      <c r="G30" s="98">
        <f>G31</f>
        <v>149987.04</v>
      </c>
      <c r="H30" s="98">
        <f t="shared" ref="H30:J30" si="3">H31</f>
        <v>552941</v>
      </c>
      <c r="I30" s="98">
        <f t="shared" si="3"/>
        <v>0</v>
      </c>
      <c r="J30" s="98">
        <f t="shared" si="3"/>
        <v>131927.79999999999</v>
      </c>
      <c r="K30" s="97"/>
      <c r="L30" s="99"/>
      <c r="M30" s="99"/>
      <c r="N30" s="99"/>
      <c r="O30" s="100">
        <v>18</v>
      </c>
      <c r="P30" s="101">
        <v>1801</v>
      </c>
      <c r="Q30" s="322"/>
    </row>
    <row r="31" spans="1:19" ht="25.5" x14ac:dyDescent="0.25">
      <c r="A31" s="731"/>
      <c r="B31" s="752"/>
      <c r="C31" s="732"/>
      <c r="D31" s="312">
        <v>1140</v>
      </c>
      <c r="E31" s="336" t="s">
        <v>702</v>
      </c>
      <c r="F31" s="337" t="s">
        <v>703</v>
      </c>
      <c r="G31" s="338">
        <v>149987.04</v>
      </c>
      <c r="H31" s="338">
        <v>552941</v>
      </c>
      <c r="I31" s="515">
        <v>0</v>
      </c>
      <c r="J31" s="515">
        <v>131927.79999999999</v>
      </c>
      <c r="K31" s="531" t="s">
        <v>107</v>
      </c>
      <c r="L31" s="532" t="s">
        <v>267</v>
      </c>
      <c r="M31" s="532" t="s">
        <v>267</v>
      </c>
      <c r="N31" s="533" t="s">
        <v>267</v>
      </c>
      <c r="O31" s="339">
        <v>18</v>
      </c>
      <c r="P31" s="340">
        <v>1801</v>
      </c>
      <c r="Q31" s="341"/>
    </row>
    <row r="32" spans="1:19" x14ac:dyDescent="0.25">
      <c r="A32" s="731"/>
      <c r="B32" s="752"/>
      <c r="C32" s="732"/>
      <c r="D32" s="490"/>
      <c r="E32" s="171"/>
      <c r="F32" s="172"/>
      <c r="G32" s="173"/>
      <c r="H32" s="173"/>
      <c r="I32" s="173"/>
      <c r="J32" s="173"/>
      <c r="K32" s="172"/>
      <c r="L32" s="174"/>
      <c r="M32" s="174"/>
      <c r="N32" s="174"/>
      <c r="O32" s="175"/>
      <c r="P32" s="176"/>
      <c r="Q32" s="322"/>
    </row>
    <row r="33" spans="1:26" x14ac:dyDescent="0.25">
      <c r="A33" s="731"/>
      <c r="B33" s="752"/>
      <c r="C33" s="732"/>
      <c r="D33" s="490"/>
      <c r="E33" s="171"/>
      <c r="F33" s="172"/>
      <c r="G33" s="173"/>
      <c r="H33" s="173"/>
      <c r="I33" s="173"/>
      <c r="J33" s="173"/>
      <c r="K33" s="172"/>
      <c r="L33" s="174"/>
      <c r="M33" s="174"/>
      <c r="N33" s="174"/>
      <c r="O33" s="175"/>
      <c r="P33" s="176"/>
      <c r="Q33" s="322"/>
    </row>
    <row r="34" spans="1:26" x14ac:dyDescent="0.25">
      <c r="A34" s="731"/>
      <c r="B34" s="752"/>
      <c r="C34" s="732"/>
      <c r="D34" s="204"/>
      <c r="E34" s="47"/>
      <c r="F34" s="48"/>
      <c r="G34" s="75"/>
      <c r="H34" s="75"/>
      <c r="I34" s="1"/>
      <c r="J34" s="1"/>
      <c r="K34" s="21"/>
      <c r="L34" s="57"/>
      <c r="M34" s="57"/>
      <c r="N34" s="57"/>
      <c r="O34" s="22"/>
      <c r="P34" s="23"/>
      <c r="Q34" s="322"/>
    </row>
    <row r="35" spans="1:26" ht="15.75" thickBot="1" x14ac:dyDescent="0.3">
      <c r="A35" s="731"/>
      <c r="B35" s="752"/>
      <c r="C35" s="733"/>
      <c r="D35" s="206"/>
      <c r="E35" s="177"/>
      <c r="F35" s="178"/>
      <c r="G35" s="179"/>
      <c r="H35" s="179"/>
      <c r="I35" s="179"/>
      <c r="J35" s="179"/>
      <c r="K35" s="178"/>
      <c r="L35" s="180"/>
      <c r="M35" s="180"/>
      <c r="N35" s="180"/>
      <c r="O35" s="181"/>
      <c r="P35" s="182"/>
      <c r="Q35" s="323"/>
    </row>
    <row r="36" spans="1:26" ht="21" thickTop="1" x14ac:dyDescent="0.25">
      <c r="A36" s="731"/>
      <c r="B36" s="752"/>
      <c r="C36" s="732" t="s">
        <v>70</v>
      </c>
      <c r="D36" s="490">
        <v>1160</v>
      </c>
      <c r="E36" s="126"/>
      <c r="F36" s="127"/>
      <c r="G36" s="79"/>
      <c r="H36" s="79"/>
      <c r="I36" s="79"/>
      <c r="J36" s="79"/>
      <c r="K36" s="127"/>
      <c r="L36" s="162"/>
      <c r="M36" s="162"/>
      <c r="N36" s="162"/>
      <c r="O36" s="163"/>
      <c r="P36" s="164"/>
      <c r="Q36" s="322"/>
    </row>
    <row r="37" spans="1:26" ht="20.25" x14ac:dyDescent="0.25">
      <c r="A37" s="731"/>
      <c r="B37" s="752"/>
      <c r="C37" s="732"/>
      <c r="D37" s="490">
        <v>1160</v>
      </c>
      <c r="E37" s="64"/>
      <c r="F37" s="128"/>
      <c r="G37" s="214"/>
      <c r="H37" s="214"/>
      <c r="I37" s="214"/>
      <c r="J37" s="214"/>
      <c r="K37" s="215"/>
      <c r="L37" s="216"/>
      <c r="M37" s="216"/>
      <c r="N37" s="216"/>
      <c r="O37" s="217"/>
      <c r="P37" s="218"/>
      <c r="Q37" s="322"/>
    </row>
    <row r="38" spans="1:26" x14ac:dyDescent="0.25">
      <c r="A38" s="731"/>
      <c r="B38" s="752"/>
      <c r="C38" s="732"/>
      <c r="D38" s="490"/>
      <c r="E38" s="126"/>
      <c r="F38" s="127"/>
      <c r="G38" s="79"/>
      <c r="H38" s="79"/>
      <c r="I38" s="79"/>
      <c r="J38" s="79"/>
      <c r="K38" s="50"/>
      <c r="L38" s="63"/>
      <c r="M38" s="63"/>
      <c r="N38" s="63"/>
      <c r="O38" s="51"/>
      <c r="P38" s="52"/>
      <c r="Q38" s="322"/>
    </row>
    <row r="39" spans="1:26" x14ac:dyDescent="0.25">
      <c r="A39" s="731"/>
      <c r="B39" s="752"/>
      <c r="C39" s="732"/>
      <c r="D39" s="490"/>
      <c r="E39" s="126"/>
      <c r="F39" s="127"/>
      <c r="G39" s="79"/>
      <c r="H39" s="79"/>
      <c r="I39" s="79"/>
      <c r="J39" s="79"/>
      <c r="K39" s="50"/>
      <c r="L39" s="63"/>
      <c r="M39" s="63"/>
      <c r="N39" s="63"/>
      <c r="O39" s="51"/>
      <c r="P39" s="52"/>
      <c r="Q39" s="322"/>
    </row>
    <row r="40" spans="1:26" x14ac:dyDescent="0.25">
      <c r="A40" s="731"/>
      <c r="B40" s="752"/>
      <c r="C40" s="732"/>
      <c r="D40" s="490"/>
      <c r="E40" s="64"/>
      <c r="F40" s="128"/>
      <c r="G40" s="121"/>
      <c r="H40" s="121"/>
      <c r="I40" s="121"/>
      <c r="J40" s="121"/>
      <c r="K40" s="48"/>
      <c r="L40" s="76"/>
      <c r="M40" s="76"/>
      <c r="N40" s="76"/>
      <c r="O40" s="129"/>
      <c r="P40" s="130"/>
      <c r="Q40" s="322"/>
    </row>
    <row r="41" spans="1:26" x14ac:dyDescent="0.25">
      <c r="A41" s="731"/>
      <c r="B41" s="752"/>
      <c r="C41" s="732"/>
      <c r="D41" s="490"/>
      <c r="E41" s="126"/>
      <c r="F41" s="127"/>
      <c r="G41" s="79"/>
      <c r="H41" s="79"/>
      <c r="I41" s="79"/>
      <c r="J41" s="79"/>
      <c r="K41" s="50"/>
      <c r="L41" s="63"/>
      <c r="M41" s="63"/>
      <c r="N41" s="63"/>
      <c r="O41" s="51"/>
      <c r="P41" s="52"/>
      <c r="Q41" s="322"/>
    </row>
    <row r="42" spans="1:26" s="111" customFormat="1" ht="15.75" thickBot="1" x14ac:dyDescent="0.3">
      <c r="A42" s="731"/>
      <c r="B42" s="753"/>
      <c r="C42" s="747"/>
      <c r="D42" s="205"/>
      <c r="E42" s="28"/>
      <c r="F42" s="6"/>
      <c r="G42" s="2"/>
      <c r="H42" s="2"/>
      <c r="I42" s="2"/>
      <c r="J42" s="2"/>
      <c r="K42" s="6"/>
      <c r="L42" s="58"/>
      <c r="M42" s="58"/>
      <c r="N42" s="58"/>
      <c r="O42" s="29"/>
      <c r="P42" s="30"/>
      <c r="Q42" s="324"/>
      <c r="R42" s="110"/>
      <c r="S42" s="110"/>
      <c r="T42" s="110"/>
      <c r="U42" s="110"/>
      <c r="V42" s="110"/>
      <c r="W42" s="110"/>
      <c r="X42" s="110"/>
      <c r="Y42" s="110"/>
      <c r="Z42" s="326"/>
    </row>
    <row r="43" spans="1:26" ht="20.25" x14ac:dyDescent="0.25">
      <c r="A43" s="731" t="s">
        <v>64</v>
      </c>
      <c r="B43" s="766" t="s">
        <v>71</v>
      </c>
      <c r="C43" s="746" t="s">
        <v>72</v>
      </c>
      <c r="D43" s="270">
        <v>1171</v>
      </c>
      <c r="E43" s="265">
        <v>1171</v>
      </c>
      <c r="F43" s="266" t="s">
        <v>269</v>
      </c>
      <c r="G43" s="267"/>
      <c r="H43" s="267"/>
      <c r="I43" s="267"/>
      <c r="J43" s="267"/>
      <c r="K43" s="266"/>
      <c r="L43" s="479"/>
      <c r="M43" s="479"/>
      <c r="N43" s="479"/>
      <c r="O43" s="268">
        <v>14</v>
      </c>
      <c r="P43" s="269">
        <v>1401</v>
      </c>
      <c r="Q43" s="432"/>
    </row>
    <row r="44" spans="1:26" ht="51" x14ac:dyDescent="0.25">
      <c r="A44" s="731"/>
      <c r="B44" s="734"/>
      <c r="C44" s="732"/>
      <c r="D44" s="489">
        <v>1171</v>
      </c>
      <c r="E44" s="157" t="s">
        <v>273</v>
      </c>
      <c r="F44" s="158" t="s">
        <v>277</v>
      </c>
      <c r="G44" s="165"/>
      <c r="H44" s="165"/>
      <c r="I44" s="4"/>
      <c r="J44" s="4"/>
      <c r="K44" s="538" t="s">
        <v>355</v>
      </c>
      <c r="L44" s="535">
        <v>98</v>
      </c>
      <c r="M44" s="535">
        <v>110</v>
      </c>
      <c r="N44" s="723">
        <v>112</v>
      </c>
      <c r="O44" s="724">
        <v>14</v>
      </c>
      <c r="P44" s="725">
        <v>1401</v>
      </c>
      <c r="Q44" s="332"/>
    </row>
    <row r="45" spans="1:26" ht="32.25" customHeight="1" x14ac:dyDescent="0.25">
      <c r="A45" s="731"/>
      <c r="B45" s="734"/>
      <c r="C45" s="732"/>
      <c r="D45" s="213"/>
      <c r="E45" s="717"/>
      <c r="F45" s="718"/>
      <c r="G45" s="516"/>
      <c r="H45" s="516"/>
      <c r="I45" s="516"/>
      <c r="J45" s="516"/>
      <c r="K45" s="719" t="s">
        <v>356</v>
      </c>
      <c r="L45" s="720">
        <v>280</v>
      </c>
      <c r="M45" s="720">
        <v>290</v>
      </c>
      <c r="N45" s="694">
        <v>297</v>
      </c>
      <c r="O45" s="721">
        <v>14</v>
      </c>
      <c r="P45" s="722">
        <v>1401</v>
      </c>
      <c r="Q45" s="322"/>
    </row>
    <row r="46" spans="1:26" x14ac:dyDescent="0.25">
      <c r="A46" s="731"/>
      <c r="B46" s="734"/>
      <c r="C46" s="732"/>
      <c r="D46" s="489"/>
      <c r="E46" s="24"/>
      <c r="F46" s="25"/>
      <c r="G46" s="4"/>
      <c r="H46" s="4"/>
      <c r="I46" s="4"/>
      <c r="J46" s="4"/>
      <c r="K46" s="25"/>
      <c r="L46" s="480"/>
      <c r="M46" s="480"/>
      <c r="N46" s="480"/>
      <c r="O46" s="26"/>
      <c r="P46" s="27"/>
      <c r="Q46" s="322"/>
    </row>
    <row r="47" spans="1:26" ht="15.75" thickBot="1" x14ac:dyDescent="0.3">
      <c r="A47" s="731"/>
      <c r="B47" s="734"/>
      <c r="C47" s="733"/>
      <c r="D47" s="206"/>
      <c r="E47" s="177"/>
      <c r="F47" s="178"/>
      <c r="G47" s="179"/>
      <c r="H47" s="179"/>
      <c r="I47" s="179"/>
      <c r="J47" s="179"/>
      <c r="K47" s="178"/>
      <c r="L47" s="670"/>
      <c r="M47" s="670"/>
      <c r="N47" s="670"/>
      <c r="O47" s="181"/>
      <c r="P47" s="182"/>
      <c r="Q47" s="649"/>
    </row>
    <row r="48" spans="1:26" s="10" customFormat="1" ht="21" thickTop="1" x14ac:dyDescent="0.25">
      <c r="A48" s="731"/>
      <c r="B48" s="734"/>
      <c r="C48" s="732" t="s">
        <v>73</v>
      </c>
      <c r="D48" s="490">
        <v>1171</v>
      </c>
      <c r="E48" s="126">
        <v>1171</v>
      </c>
      <c r="F48" s="127" t="s">
        <v>269</v>
      </c>
      <c r="G48" s="79">
        <f>SUM(G49:G53)</f>
        <v>2844210.76</v>
      </c>
      <c r="H48" s="79">
        <f t="shared" ref="H48:J48" si="4">SUM(H49:H53)</f>
        <v>4318892</v>
      </c>
      <c r="I48" s="79">
        <f t="shared" si="4"/>
        <v>4927100</v>
      </c>
      <c r="J48" s="79">
        <f t="shared" si="4"/>
        <v>4886485.1999999993</v>
      </c>
      <c r="K48" s="127"/>
      <c r="L48" s="162"/>
      <c r="M48" s="162"/>
      <c r="N48" s="162"/>
      <c r="O48" s="40">
        <v>14</v>
      </c>
      <c r="P48" s="41">
        <v>1401</v>
      </c>
      <c r="Q48" s="322"/>
      <c r="Z48" s="329"/>
    </row>
    <row r="49" spans="1:26" s="10" customFormat="1" ht="25.5" x14ac:dyDescent="0.25">
      <c r="A49" s="731"/>
      <c r="B49" s="734"/>
      <c r="C49" s="732"/>
      <c r="D49" s="490">
        <v>1171</v>
      </c>
      <c r="E49" s="149" t="s">
        <v>270</v>
      </c>
      <c r="F49" s="72" t="s">
        <v>274</v>
      </c>
      <c r="G49" s="121">
        <v>10000</v>
      </c>
      <c r="H49" s="121">
        <v>12000</v>
      </c>
      <c r="I49" s="4">
        <v>12000</v>
      </c>
      <c r="J49" s="4">
        <v>10000</v>
      </c>
      <c r="K49" s="528" t="s">
        <v>346</v>
      </c>
      <c r="L49" s="170" t="s">
        <v>784</v>
      </c>
      <c r="M49" s="170" t="s">
        <v>784</v>
      </c>
      <c r="N49" s="170" t="s">
        <v>784</v>
      </c>
      <c r="O49" s="45">
        <v>14</v>
      </c>
      <c r="P49" s="46">
        <v>1401</v>
      </c>
      <c r="Q49" s="322"/>
      <c r="Z49" s="329"/>
    </row>
    <row r="50" spans="1:26" s="10" customFormat="1" ht="20.25" x14ac:dyDescent="0.25">
      <c r="A50" s="731"/>
      <c r="B50" s="734"/>
      <c r="C50" s="732"/>
      <c r="D50" s="490">
        <v>1171</v>
      </c>
      <c r="E50" s="149" t="s">
        <v>271</v>
      </c>
      <c r="F50" s="72" t="s">
        <v>275</v>
      </c>
      <c r="G50" s="121">
        <v>526739.49</v>
      </c>
      <c r="H50" s="121">
        <v>314892</v>
      </c>
      <c r="I50" s="4">
        <v>200000</v>
      </c>
      <c r="J50" s="4">
        <v>172008.6</v>
      </c>
      <c r="K50" s="528" t="s">
        <v>342</v>
      </c>
      <c r="L50" s="170">
        <v>30</v>
      </c>
      <c r="M50" s="170">
        <v>30</v>
      </c>
      <c r="N50" s="685">
        <v>30</v>
      </c>
      <c r="O50" s="45">
        <v>14</v>
      </c>
      <c r="P50" s="46">
        <v>1401</v>
      </c>
      <c r="Q50" s="322"/>
      <c r="Z50" s="329"/>
    </row>
    <row r="51" spans="1:26" s="10" customFormat="1" ht="25.5" customHeight="1" x14ac:dyDescent="0.25">
      <c r="A51" s="731"/>
      <c r="B51" s="734"/>
      <c r="C51" s="732"/>
      <c r="D51" s="490">
        <v>1171</v>
      </c>
      <c r="E51" s="149" t="s">
        <v>272</v>
      </c>
      <c r="F51" s="72" t="s">
        <v>276</v>
      </c>
      <c r="G51" s="121">
        <v>8430.94</v>
      </c>
      <c r="H51" s="121">
        <v>20000</v>
      </c>
      <c r="I51" s="4">
        <v>20000</v>
      </c>
      <c r="J51" s="4">
        <v>15673.96</v>
      </c>
      <c r="K51" s="528" t="s">
        <v>319</v>
      </c>
      <c r="L51" s="537">
        <v>5</v>
      </c>
      <c r="M51" s="537">
        <v>5</v>
      </c>
      <c r="N51" s="685">
        <v>5</v>
      </c>
      <c r="O51" s="45">
        <v>14</v>
      </c>
      <c r="P51" s="46">
        <v>1401</v>
      </c>
      <c r="Q51" s="322"/>
      <c r="Z51" s="329"/>
    </row>
    <row r="52" spans="1:26" s="10" customFormat="1" ht="102" x14ac:dyDescent="0.25">
      <c r="A52" s="731"/>
      <c r="B52" s="734"/>
      <c r="C52" s="732"/>
      <c r="D52" s="491">
        <v>1171</v>
      </c>
      <c r="E52" s="500" t="s">
        <v>273</v>
      </c>
      <c r="F52" s="158" t="s">
        <v>277</v>
      </c>
      <c r="G52" s="165">
        <v>2299040.33</v>
      </c>
      <c r="H52" s="165">
        <v>3972000</v>
      </c>
      <c r="I52" s="4">
        <v>4695100</v>
      </c>
      <c r="J52" s="4">
        <v>4688802.6399999997</v>
      </c>
      <c r="K52" s="538" t="s">
        <v>357</v>
      </c>
      <c r="L52" s="170">
        <v>350</v>
      </c>
      <c r="M52" s="170">
        <v>355</v>
      </c>
      <c r="N52" s="693">
        <v>762</v>
      </c>
      <c r="O52" s="26">
        <v>14</v>
      </c>
      <c r="P52" s="27">
        <v>1401</v>
      </c>
      <c r="Q52" s="332"/>
      <c r="Z52" s="329"/>
    </row>
    <row r="53" spans="1:26" s="10" customFormat="1" ht="51" x14ac:dyDescent="0.25">
      <c r="A53" s="731"/>
      <c r="B53" s="734"/>
      <c r="C53" s="732"/>
      <c r="D53" s="503">
        <v>1171</v>
      </c>
      <c r="E53" s="501"/>
      <c r="F53" s="499"/>
      <c r="G53" s="502"/>
      <c r="H53" s="502"/>
      <c r="I53" s="516"/>
      <c r="J53" s="516"/>
      <c r="K53" s="536" t="s">
        <v>783</v>
      </c>
      <c r="L53" s="539">
        <v>2</v>
      </c>
      <c r="M53" s="539">
        <v>2</v>
      </c>
      <c r="N53" s="695">
        <v>2</v>
      </c>
      <c r="O53" s="497">
        <v>14</v>
      </c>
      <c r="P53" s="498">
        <v>1401</v>
      </c>
      <c r="Q53" s="334"/>
      <c r="Z53" s="329"/>
    </row>
    <row r="54" spans="1:26" s="10" customFormat="1" ht="39" thickBot="1" x14ac:dyDescent="0.3">
      <c r="A54" s="731"/>
      <c r="B54" s="734"/>
      <c r="C54" s="733"/>
      <c r="D54" s="652">
        <v>1171</v>
      </c>
      <c r="E54" s="653"/>
      <c r="F54" s="654"/>
      <c r="G54" s="655"/>
      <c r="H54" s="655"/>
      <c r="I54" s="194"/>
      <c r="J54" s="194"/>
      <c r="K54" s="656" t="s">
        <v>359</v>
      </c>
      <c r="L54" s="657">
        <v>36</v>
      </c>
      <c r="M54" s="657">
        <v>36</v>
      </c>
      <c r="N54" s="697">
        <v>44</v>
      </c>
      <c r="O54" s="658">
        <v>14</v>
      </c>
      <c r="P54" s="659">
        <v>1401</v>
      </c>
      <c r="Q54" s="660"/>
      <c r="Z54" s="329"/>
    </row>
    <row r="55" spans="1:26" s="10" customFormat="1" ht="15.75" thickTop="1" x14ac:dyDescent="0.25">
      <c r="A55" s="731"/>
      <c r="B55" s="734"/>
      <c r="C55" s="732" t="s">
        <v>74</v>
      </c>
      <c r="D55" s="490"/>
      <c r="E55" s="126"/>
      <c r="F55" s="127"/>
      <c r="G55" s="7"/>
      <c r="H55" s="7"/>
      <c r="I55" s="7"/>
      <c r="J55" s="7"/>
      <c r="K55" s="32"/>
      <c r="L55" s="61"/>
      <c r="M55" s="61"/>
      <c r="N55" s="61"/>
      <c r="O55" s="40"/>
      <c r="P55" s="41"/>
      <c r="Q55" s="322"/>
      <c r="Z55" s="329"/>
    </row>
    <row r="56" spans="1:26" s="10" customFormat="1" x14ac:dyDescent="0.25">
      <c r="A56" s="731"/>
      <c r="B56" s="734"/>
      <c r="C56" s="732"/>
      <c r="D56" s="494"/>
      <c r="E56" s="495"/>
      <c r="F56" s="21"/>
      <c r="G56" s="1"/>
      <c r="H56" s="1"/>
      <c r="I56" s="1"/>
      <c r="J56" s="1"/>
      <c r="K56" s="21"/>
      <c r="L56" s="541"/>
      <c r="M56" s="541"/>
      <c r="N56" s="541"/>
      <c r="O56" s="22"/>
      <c r="P56" s="23"/>
      <c r="Q56" s="496"/>
      <c r="Z56" s="329"/>
    </row>
    <row r="57" spans="1:26" s="10" customFormat="1" x14ac:dyDescent="0.25">
      <c r="A57" s="731"/>
      <c r="B57" s="734"/>
      <c r="C57" s="732"/>
      <c r="D57" s="492"/>
      <c r="E57" s="493"/>
      <c r="F57" s="42"/>
      <c r="G57" s="3"/>
      <c r="H57" s="3"/>
      <c r="I57" s="3"/>
      <c r="J57" s="3"/>
      <c r="K57" s="42"/>
      <c r="L57" s="62"/>
      <c r="M57" s="62"/>
      <c r="N57" s="62"/>
      <c r="O57" s="45"/>
      <c r="P57" s="46"/>
      <c r="Q57" s="322"/>
      <c r="Z57" s="329"/>
    </row>
    <row r="58" spans="1:26" s="10" customFormat="1" x14ac:dyDescent="0.25">
      <c r="A58" s="731"/>
      <c r="B58" s="734"/>
      <c r="C58" s="732"/>
      <c r="D58" s="490"/>
      <c r="E58" s="44"/>
      <c r="F58" s="42"/>
      <c r="G58" s="3"/>
      <c r="H58" s="3"/>
      <c r="I58" s="3"/>
      <c r="J58" s="3"/>
      <c r="K58" s="42"/>
      <c r="L58" s="62"/>
      <c r="M58" s="62"/>
      <c r="N58" s="62"/>
      <c r="O58" s="45"/>
      <c r="P58" s="46"/>
      <c r="Q58" s="322"/>
      <c r="Z58" s="329"/>
    </row>
    <row r="59" spans="1:26" s="10" customFormat="1" ht="15.75" thickBot="1" x14ac:dyDescent="0.3">
      <c r="A59" s="731"/>
      <c r="B59" s="734"/>
      <c r="C59" s="732"/>
      <c r="D59" s="490"/>
      <c r="E59" s="44"/>
      <c r="F59" s="42"/>
      <c r="G59" s="3"/>
      <c r="H59" s="3"/>
      <c r="I59" s="3"/>
      <c r="J59" s="3"/>
      <c r="K59" s="42"/>
      <c r="L59" s="62"/>
      <c r="M59" s="62"/>
      <c r="N59" s="62"/>
      <c r="O59" s="45"/>
      <c r="P59" s="46"/>
      <c r="Q59" s="323"/>
      <c r="Z59" s="329"/>
    </row>
    <row r="60" spans="1:26" s="10" customFormat="1" ht="21" thickTop="1" x14ac:dyDescent="0.25">
      <c r="A60" s="731"/>
      <c r="B60" s="734"/>
      <c r="C60" s="738" t="s">
        <v>75</v>
      </c>
      <c r="D60" s="203">
        <v>1172</v>
      </c>
      <c r="E60" s="185">
        <v>1172</v>
      </c>
      <c r="F60" s="186" t="s">
        <v>124</v>
      </c>
      <c r="G60" s="187">
        <f>SUM(G61:G67)</f>
        <v>1019385.6000000001</v>
      </c>
      <c r="H60" s="187">
        <f>SUM(H61:H67)</f>
        <v>1708458</v>
      </c>
      <c r="I60" s="187">
        <f>SUM(I61:I67)</f>
        <v>1272400</v>
      </c>
      <c r="J60" s="187">
        <f>SUM(J61:J67)</f>
        <v>1241617.6600000001</v>
      </c>
      <c r="K60" s="186"/>
      <c r="L60" s="188"/>
      <c r="M60" s="188"/>
      <c r="N60" s="188"/>
      <c r="O60" s="189">
        <v>14</v>
      </c>
      <c r="P60" s="190">
        <v>1401</v>
      </c>
      <c r="Q60" s="421"/>
      <c r="Z60" s="329"/>
    </row>
    <row r="61" spans="1:26" s="10" customFormat="1" ht="38.25" x14ac:dyDescent="0.25">
      <c r="A61" s="731"/>
      <c r="B61" s="734"/>
      <c r="C61" s="732"/>
      <c r="D61" s="213">
        <v>1172</v>
      </c>
      <c r="E61" s="257" t="s">
        <v>279</v>
      </c>
      <c r="F61" s="255" t="s">
        <v>280</v>
      </c>
      <c r="G61" s="259">
        <v>433845.45</v>
      </c>
      <c r="H61" s="259">
        <v>900000</v>
      </c>
      <c r="I61" s="4">
        <v>899900</v>
      </c>
      <c r="J61" s="4">
        <v>890686.55</v>
      </c>
      <c r="K61" s="528" t="s">
        <v>353</v>
      </c>
      <c r="L61" s="170">
        <v>15</v>
      </c>
      <c r="M61" s="170">
        <v>15</v>
      </c>
      <c r="N61" s="693">
        <v>17</v>
      </c>
      <c r="O61" s="260">
        <v>14</v>
      </c>
      <c r="P61" s="261">
        <v>1401</v>
      </c>
      <c r="Q61" s="333"/>
      <c r="Z61" s="329"/>
    </row>
    <row r="62" spans="1:26" s="10" customFormat="1" ht="38.25" x14ac:dyDescent="0.25">
      <c r="A62" s="731"/>
      <c r="B62" s="734"/>
      <c r="C62" s="732"/>
      <c r="D62" s="213">
        <v>1172</v>
      </c>
      <c r="E62" s="257"/>
      <c r="F62" s="255"/>
      <c r="G62" s="259"/>
      <c r="H62" s="259"/>
      <c r="I62" s="516"/>
      <c r="J62" s="516"/>
      <c r="K62" s="536" t="s">
        <v>354</v>
      </c>
      <c r="L62" s="539">
        <v>104</v>
      </c>
      <c r="M62" s="539">
        <v>110</v>
      </c>
      <c r="N62" s="695">
        <v>120</v>
      </c>
      <c r="O62" s="320">
        <v>14</v>
      </c>
      <c r="P62" s="321">
        <v>1401</v>
      </c>
      <c r="Q62" s="334"/>
      <c r="Z62" s="329"/>
    </row>
    <row r="63" spans="1:26" s="10" customFormat="1" ht="20.25" x14ac:dyDescent="0.25">
      <c r="A63" s="731"/>
      <c r="B63" s="734"/>
      <c r="C63" s="732"/>
      <c r="D63" s="213">
        <v>1172</v>
      </c>
      <c r="E63" s="257"/>
      <c r="F63" s="258"/>
      <c r="G63" s="259"/>
      <c r="H63" s="259"/>
      <c r="I63" s="516"/>
      <c r="J63" s="516"/>
      <c r="K63" s="542" t="s">
        <v>344</v>
      </c>
      <c r="L63" s="543">
        <v>15145</v>
      </c>
      <c r="M63" s="543">
        <v>15150</v>
      </c>
      <c r="N63" s="695">
        <v>15145</v>
      </c>
      <c r="O63" s="320">
        <v>14</v>
      </c>
      <c r="P63" s="321">
        <v>1401</v>
      </c>
      <c r="Q63" s="334"/>
      <c r="Z63" s="329"/>
    </row>
    <row r="64" spans="1:26" s="10" customFormat="1" ht="20.25" x14ac:dyDescent="0.25">
      <c r="A64" s="731"/>
      <c r="B64" s="734"/>
      <c r="C64" s="732"/>
      <c r="D64" s="213">
        <v>1172</v>
      </c>
      <c r="E64" s="257"/>
      <c r="F64" s="258"/>
      <c r="G64" s="259"/>
      <c r="H64" s="259"/>
      <c r="I64" s="516"/>
      <c r="J64" s="516"/>
      <c r="K64" s="542" t="s">
        <v>347</v>
      </c>
      <c r="L64" s="539">
        <v>389</v>
      </c>
      <c r="M64" s="539">
        <v>390</v>
      </c>
      <c r="N64" s="695">
        <v>389</v>
      </c>
      <c r="O64" s="320">
        <v>14</v>
      </c>
      <c r="P64" s="321">
        <v>1401</v>
      </c>
      <c r="Q64" s="334"/>
      <c r="Z64" s="329"/>
    </row>
    <row r="65" spans="1:26" s="10" customFormat="1" ht="20.25" x14ac:dyDescent="0.25">
      <c r="A65" s="731"/>
      <c r="B65" s="734"/>
      <c r="C65" s="732"/>
      <c r="D65" s="213">
        <v>1172</v>
      </c>
      <c r="E65" s="257"/>
      <c r="F65" s="258"/>
      <c r="G65" s="259"/>
      <c r="H65" s="259"/>
      <c r="I65" s="516"/>
      <c r="J65" s="516"/>
      <c r="K65" s="542" t="s">
        <v>348</v>
      </c>
      <c r="L65" s="539">
        <v>748</v>
      </c>
      <c r="M65" s="539">
        <v>755</v>
      </c>
      <c r="N65" s="695">
        <v>748</v>
      </c>
      <c r="O65" s="320">
        <v>14</v>
      </c>
      <c r="P65" s="321">
        <v>1401</v>
      </c>
      <c r="Q65" s="334"/>
      <c r="Z65" s="329"/>
    </row>
    <row r="66" spans="1:26" s="10" customFormat="1" ht="20.25" x14ac:dyDescent="0.25">
      <c r="A66" s="731"/>
      <c r="B66" s="734"/>
      <c r="C66" s="732"/>
      <c r="D66" s="490">
        <v>1172</v>
      </c>
      <c r="E66" s="242"/>
      <c r="F66" s="243"/>
      <c r="G66" s="124"/>
      <c r="H66" s="124"/>
      <c r="I66" s="516"/>
      <c r="J66" s="516"/>
      <c r="K66" s="544" t="s">
        <v>349</v>
      </c>
      <c r="L66" s="540">
        <v>2</v>
      </c>
      <c r="M66" s="540">
        <v>2</v>
      </c>
      <c r="N66" s="694">
        <v>2</v>
      </c>
      <c r="O66" s="244">
        <v>14</v>
      </c>
      <c r="P66" s="245">
        <v>1401</v>
      </c>
      <c r="Q66" s="322"/>
      <c r="Z66" s="329"/>
    </row>
    <row r="67" spans="1:26" s="10" customFormat="1" ht="21" thickBot="1" x14ac:dyDescent="0.3">
      <c r="A67" s="731"/>
      <c r="B67" s="734"/>
      <c r="C67" s="733"/>
      <c r="D67" s="206">
        <v>1172</v>
      </c>
      <c r="E67" s="177" t="s">
        <v>282</v>
      </c>
      <c r="F67" s="199" t="s">
        <v>283</v>
      </c>
      <c r="G67" s="179">
        <v>585540.15</v>
      </c>
      <c r="H67" s="179">
        <v>808458</v>
      </c>
      <c r="I67" s="179">
        <v>372500</v>
      </c>
      <c r="J67" s="179">
        <v>350931.11</v>
      </c>
      <c r="K67" s="545" t="s">
        <v>343</v>
      </c>
      <c r="L67" s="180">
        <v>35</v>
      </c>
      <c r="M67" s="180">
        <v>36</v>
      </c>
      <c r="N67" s="696">
        <v>36</v>
      </c>
      <c r="O67" s="181">
        <v>14</v>
      </c>
      <c r="P67" s="182">
        <v>1401</v>
      </c>
      <c r="Q67" s="647"/>
      <c r="Z67" s="329"/>
    </row>
    <row r="68" spans="1:26" s="10" customFormat="1" ht="21" thickTop="1" x14ac:dyDescent="0.25">
      <c r="A68" s="731" t="s">
        <v>64</v>
      </c>
      <c r="B68" s="734" t="s">
        <v>71</v>
      </c>
      <c r="C68" s="732" t="s">
        <v>76</v>
      </c>
      <c r="D68" s="490">
        <v>1172</v>
      </c>
      <c r="E68" s="31">
        <v>1172</v>
      </c>
      <c r="F68" s="127" t="s">
        <v>124</v>
      </c>
      <c r="G68" s="7">
        <f>G69</f>
        <v>56500</v>
      </c>
      <c r="H68" s="7">
        <f t="shared" ref="H68:J68" si="5">H69</f>
        <v>110000</v>
      </c>
      <c r="I68" s="7">
        <f t="shared" si="5"/>
        <v>95500</v>
      </c>
      <c r="J68" s="7">
        <f t="shared" si="5"/>
        <v>95500</v>
      </c>
      <c r="K68" s="32"/>
      <c r="L68" s="61"/>
      <c r="M68" s="61"/>
      <c r="N68" s="61"/>
      <c r="O68" s="40">
        <v>14</v>
      </c>
      <c r="P68" s="41">
        <v>1401</v>
      </c>
      <c r="Q68" s="322"/>
      <c r="Z68" s="329"/>
    </row>
    <row r="69" spans="1:26" s="10" customFormat="1" ht="38.25" x14ac:dyDescent="0.25">
      <c r="A69" s="731"/>
      <c r="B69" s="734"/>
      <c r="C69" s="732"/>
      <c r="D69" s="490">
        <v>1172</v>
      </c>
      <c r="E69" s="225" t="s">
        <v>125</v>
      </c>
      <c r="F69" s="215" t="s">
        <v>126</v>
      </c>
      <c r="G69" s="123">
        <v>56500</v>
      </c>
      <c r="H69" s="123">
        <v>110000</v>
      </c>
      <c r="I69" s="1">
        <v>95500</v>
      </c>
      <c r="J69" s="1">
        <v>95500</v>
      </c>
      <c r="K69" s="534" t="s">
        <v>361</v>
      </c>
      <c r="L69" s="57">
        <v>2</v>
      </c>
      <c r="M69" s="57">
        <v>2</v>
      </c>
      <c r="N69" s="685">
        <v>1</v>
      </c>
      <c r="O69" s="228">
        <v>14</v>
      </c>
      <c r="P69" s="229">
        <v>1401</v>
      </c>
      <c r="Q69" s="322"/>
      <c r="Z69" s="329"/>
    </row>
    <row r="70" spans="1:26" s="10" customFormat="1" ht="38.25" x14ac:dyDescent="0.25">
      <c r="A70" s="731"/>
      <c r="B70" s="734"/>
      <c r="C70" s="732"/>
      <c r="D70" s="204">
        <v>1172</v>
      </c>
      <c r="E70" s="225" t="s">
        <v>279</v>
      </c>
      <c r="F70" s="215" t="s">
        <v>280</v>
      </c>
      <c r="G70" s="124"/>
      <c r="H70" s="124"/>
      <c r="I70" s="124"/>
      <c r="J70" s="124"/>
      <c r="K70" s="243" t="s">
        <v>360</v>
      </c>
      <c r="L70" s="57">
        <v>0</v>
      </c>
      <c r="M70" s="57">
        <v>1</v>
      </c>
      <c r="N70" s="685">
        <v>0</v>
      </c>
      <c r="O70" s="244">
        <v>14</v>
      </c>
      <c r="P70" s="245">
        <v>1401</v>
      </c>
      <c r="Q70" s="322"/>
      <c r="Z70" s="329"/>
    </row>
    <row r="71" spans="1:26" s="10" customFormat="1" ht="15.75" thickBot="1" x14ac:dyDescent="0.3">
      <c r="A71" s="731"/>
      <c r="B71" s="765"/>
      <c r="C71" s="747"/>
      <c r="D71" s="205"/>
      <c r="E71" s="28"/>
      <c r="F71" s="6"/>
      <c r="G71" s="2"/>
      <c r="H71" s="2"/>
      <c r="I71" s="2"/>
      <c r="J71" s="2"/>
      <c r="K71" s="6"/>
      <c r="L71" s="481"/>
      <c r="M71" s="481"/>
      <c r="N71" s="481"/>
      <c r="O71" s="29"/>
      <c r="P71" s="30"/>
      <c r="Q71" s="324"/>
      <c r="Z71" s="329"/>
    </row>
    <row r="72" spans="1:26" s="10" customFormat="1" ht="20.25" x14ac:dyDescent="0.25">
      <c r="A72" s="731"/>
      <c r="B72" s="766" t="s">
        <v>77</v>
      </c>
      <c r="C72" s="746" t="s">
        <v>78</v>
      </c>
      <c r="D72" s="208">
        <v>1070</v>
      </c>
      <c r="E72" s="36">
        <v>1070</v>
      </c>
      <c r="F72" s="37" t="s">
        <v>167</v>
      </c>
      <c r="G72" s="8">
        <f>G73</f>
        <v>0</v>
      </c>
      <c r="H72" s="8">
        <f t="shared" ref="H72:J72" si="6">H73</f>
        <v>2350000</v>
      </c>
      <c r="I72" s="8">
        <f t="shared" si="6"/>
        <v>3352750</v>
      </c>
      <c r="J72" s="8">
        <f t="shared" si="6"/>
        <v>2618821</v>
      </c>
      <c r="K72" s="37"/>
      <c r="L72" s="60"/>
      <c r="M72" s="60"/>
      <c r="N72" s="60"/>
      <c r="O72" s="38">
        <v>12</v>
      </c>
      <c r="P72" s="39">
        <v>1201</v>
      </c>
      <c r="Q72" s="432"/>
      <c r="S72" s="576"/>
      <c r="T72" s="576"/>
      <c r="Z72" s="329"/>
    </row>
    <row r="73" spans="1:26" s="10" customFormat="1" ht="20.25" x14ac:dyDescent="0.25">
      <c r="A73" s="731"/>
      <c r="B73" s="734"/>
      <c r="C73" s="732"/>
      <c r="D73" s="204">
        <v>1070</v>
      </c>
      <c r="E73" s="314" t="s">
        <v>168</v>
      </c>
      <c r="F73" s="315" t="s">
        <v>169</v>
      </c>
      <c r="G73" s="74">
        <v>0</v>
      </c>
      <c r="H73" s="74">
        <v>2350000</v>
      </c>
      <c r="I73" s="74">
        <v>3352750</v>
      </c>
      <c r="J73" s="74">
        <v>2618821</v>
      </c>
      <c r="K73" s="546" t="s">
        <v>711</v>
      </c>
      <c r="L73" s="547">
        <v>1</v>
      </c>
      <c r="M73" s="547">
        <v>1</v>
      </c>
      <c r="N73" s="685">
        <v>1</v>
      </c>
      <c r="O73" s="316">
        <v>12</v>
      </c>
      <c r="P73" s="317">
        <v>1201</v>
      </c>
      <c r="Q73" s="322"/>
      <c r="S73" s="591"/>
      <c r="T73" s="591"/>
      <c r="Z73" s="329"/>
    </row>
    <row r="74" spans="1:26" s="10" customFormat="1" ht="25.5" x14ac:dyDescent="0.25">
      <c r="A74" s="731"/>
      <c r="B74" s="734"/>
      <c r="C74" s="732"/>
      <c r="D74" s="490">
        <v>1160</v>
      </c>
      <c r="E74" s="31">
        <v>1160</v>
      </c>
      <c r="F74" s="127" t="s">
        <v>104</v>
      </c>
      <c r="G74" s="7">
        <f>G75+G76+G77</f>
        <v>291328.19</v>
      </c>
      <c r="H74" s="7">
        <f t="shared" ref="H74:J74" si="7">H75+H76+H77</f>
        <v>840164</v>
      </c>
      <c r="I74" s="7">
        <f t="shared" si="7"/>
        <v>393050</v>
      </c>
      <c r="J74" s="7">
        <f t="shared" si="7"/>
        <v>347300</v>
      </c>
      <c r="K74" s="32"/>
      <c r="L74" s="61"/>
      <c r="M74" s="61"/>
      <c r="N74" s="61"/>
      <c r="O74" s="40">
        <v>18</v>
      </c>
      <c r="P74" s="41">
        <v>1801</v>
      </c>
      <c r="Q74" s="322"/>
      <c r="Z74" s="329"/>
    </row>
    <row r="75" spans="1:26" s="10" customFormat="1" ht="38.25" x14ac:dyDescent="0.25">
      <c r="A75" s="731"/>
      <c r="B75" s="734"/>
      <c r="C75" s="732"/>
      <c r="D75" s="204">
        <v>1160</v>
      </c>
      <c r="E75" s="314" t="s">
        <v>105</v>
      </c>
      <c r="F75" s="151" t="s">
        <v>106</v>
      </c>
      <c r="G75" s="74">
        <v>291328.19</v>
      </c>
      <c r="H75" s="74">
        <v>0</v>
      </c>
      <c r="I75" s="517">
        <v>0</v>
      </c>
      <c r="J75" s="517">
        <v>0</v>
      </c>
      <c r="K75" s="548" t="s">
        <v>363</v>
      </c>
      <c r="L75" s="549" t="s">
        <v>267</v>
      </c>
      <c r="M75" s="549" t="s">
        <v>267</v>
      </c>
      <c r="N75" s="549" t="s">
        <v>267</v>
      </c>
      <c r="O75" s="316">
        <v>18</v>
      </c>
      <c r="P75" s="317">
        <v>1801</v>
      </c>
      <c r="Q75" s="322"/>
      <c r="Z75" s="329"/>
    </row>
    <row r="76" spans="1:26" s="10" customFormat="1" ht="20.25" x14ac:dyDescent="0.25">
      <c r="A76" s="731"/>
      <c r="B76" s="734"/>
      <c r="C76" s="732"/>
      <c r="D76" s="204">
        <v>1160</v>
      </c>
      <c r="E76" s="20" t="s">
        <v>763</v>
      </c>
      <c r="F76" s="1" t="s">
        <v>765</v>
      </c>
      <c r="G76" s="1">
        <v>0</v>
      </c>
      <c r="H76" s="1">
        <v>551496</v>
      </c>
      <c r="I76" s="517">
        <v>199500</v>
      </c>
      <c r="J76" s="517">
        <v>153750</v>
      </c>
      <c r="K76" s="548" t="s">
        <v>107</v>
      </c>
      <c r="L76" s="549">
        <v>1</v>
      </c>
      <c r="M76" s="549">
        <v>1</v>
      </c>
      <c r="N76" s="685">
        <v>1</v>
      </c>
      <c r="O76" s="22">
        <v>18</v>
      </c>
      <c r="P76" s="23">
        <v>1801</v>
      </c>
      <c r="Q76" s="322"/>
      <c r="Z76" s="329"/>
    </row>
    <row r="77" spans="1:26" s="10" customFormat="1" ht="26.25" thickBot="1" x14ac:dyDescent="0.3">
      <c r="A77" s="731"/>
      <c r="B77" s="734"/>
      <c r="C77" s="733"/>
      <c r="D77" s="206">
        <v>1160</v>
      </c>
      <c r="E77" s="177" t="s">
        <v>764</v>
      </c>
      <c r="F77" s="179" t="s">
        <v>816</v>
      </c>
      <c r="G77" s="179">
        <v>0</v>
      </c>
      <c r="H77" s="179">
        <v>288668</v>
      </c>
      <c r="I77" s="201">
        <v>193550</v>
      </c>
      <c r="J77" s="201">
        <v>193550</v>
      </c>
      <c r="K77" s="651" t="s">
        <v>107</v>
      </c>
      <c r="L77" s="671">
        <v>1</v>
      </c>
      <c r="M77" s="671">
        <v>1</v>
      </c>
      <c r="N77" s="685">
        <v>1</v>
      </c>
      <c r="O77" s="181">
        <v>18</v>
      </c>
      <c r="P77" s="182">
        <v>1801</v>
      </c>
      <c r="Q77" s="323"/>
      <c r="Z77" s="329"/>
    </row>
    <row r="78" spans="1:26" s="10" customFormat="1" ht="26.25" thickTop="1" x14ac:dyDescent="0.25">
      <c r="A78" s="731"/>
      <c r="B78" s="734"/>
      <c r="C78" s="732" t="s">
        <v>79</v>
      </c>
      <c r="D78" s="490">
        <v>1160</v>
      </c>
      <c r="E78" s="31">
        <v>1160</v>
      </c>
      <c r="F78" s="127" t="s">
        <v>104</v>
      </c>
      <c r="G78" s="191">
        <f>G79</f>
        <v>0</v>
      </c>
      <c r="H78" s="191">
        <f>H79</f>
        <v>923000</v>
      </c>
      <c r="I78" s="191">
        <f>I79</f>
        <v>1103000</v>
      </c>
      <c r="J78" s="191">
        <f>J79</f>
        <v>1012000</v>
      </c>
      <c r="K78" s="32"/>
      <c r="L78" s="188"/>
      <c r="M78" s="188"/>
      <c r="N78" s="188"/>
      <c r="O78" s="189">
        <v>18</v>
      </c>
      <c r="P78" s="190">
        <v>1801</v>
      </c>
      <c r="Q78" s="322"/>
      <c r="Z78" s="329"/>
    </row>
    <row r="79" spans="1:26" s="10" customFormat="1" ht="25.5" x14ac:dyDescent="0.25">
      <c r="A79" s="731"/>
      <c r="B79" s="734"/>
      <c r="C79" s="732"/>
      <c r="D79" s="490">
        <v>1160</v>
      </c>
      <c r="E79" s="242" t="s">
        <v>698</v>
      </c>
      <c r="F79" s="128" t="s">
        <v>699</v>
      </c>
      <c r="G79" s="214">
        <v>0</v>
      </c>
      <c r="H79" s="214">
        <v>923000</v>
      </c>
      <c r="I79" s="571">
        <v>1103000</v>
      </c>
      <c r="J79" s="571">
        <v>1012000</v>
      </c>
      <c r="K79" s="243" t="s">
        <v>700</v>
      </c>
      <c r="L79" s="547">
        <v>50</v>
      </c>
      <c r="M79" s="547">
        <v>50</v>
      </c>
      <c r="N79" s="685">
        <v>82</v>
      </c>
      <c r="O79" s="244">
        <v>18</v>
      </c>
      <c r="P79" s="245">
        <v>1801</v>
      </c>
      <c r="Q79" s="322"/>
      <c r="Z79" s="329"/>
    </row>
    <row r="80" spans="1:26" s="10" customFormat="1" x14ac:dyDescent="0.25">
      <c r="A80" s="731"/>
      <c r="B80" s="734"/>
      <c r="C80" s="732"/>
      <c r="D80" s="490"/>
      <c r="E80" s="31"/>
      <c r="F80" s="32"/>
      <c r="G80" s="79"/>
      <c r="H80" s="79"/>
      <c r="I80" s="79"/>
      <c r="J80" s="79"/>
      <c r="K80" s="32"/>
      <c r="L80" s="61"/>
      <c r="M80" s="61"/>
      <c r="N80" s="61"/>
      <c r="O80" s="40"/>
      <c r="P80" s="41"/>
      <c r="Q80" s="322"/>
      <c r="Z80" s="329"/>
    </row>
    <row r="81" spans="1:26" s="10" customFormat="1" ht="15.75" thickBot="1" x14ac:dyDescent="0.3">
      <c r="A81" s="731"/>
      <c r="B81" s="734"/>
      <c r="C81" s="733"/>
      <c r="D81" s="207"/>
      <c r="E81" s="192"/>
      <c r="F81" s="193"/>
      <c r="G81" s="194"/>
      <c r="H81" s="194"/>
      <c r="I81" s="194"/>
      <c r="J81" s="194"/>
      <c r="K81" s="193"/>
      <c r="L81" s="550"/>
      <c r="M81" s="550"/>
      <c r="N81" s="550"/>
      <c r="O81" s="183"/>
      <c r="P81" s="184"/>
      <c r="Q81" s="323"/>
      <c r="Z81" s="329"/>
    </row>
    <row r="82" spans="1:26" s="10" customFormat="1" ht="21" thickTop="1" x14ac:dyDescent="0.25">
      <c r="A82" s="731"/>
      <c r="B82" s="734"/>
      <c r="C82" s="738" t="s">
        <v>80</v>
      </c>
      <c r="D82" s="490">
        <v>1160</v>
      </c>
      <c r="E82" s="126"/>
      <c r="F82" s="127"/>
      <c r="G82" s="122"/>
      <c r="H82" s="122"/>
      <c r="I82" s="65"/>
      <c r="J82" s="65"/>
      <c r="K82" s="42"/>
      <c r="L82" s="482"/>
      <c r="M82" s="482"/>
      <c r="N82" s="482"/>
      <c r="O82" s="45"/>
      <c r="P82" s="46"/>
      <c r="Q82" s="322"/>
      <c r="Z82" s="329"/>
    </row>
    <row r="83" spans="1:26" s="10" customFormat="1" ht="20.25" x14ac:dyDescent="0.25">
      <c r="A83" s="731"/>
      <c r="B83" s="734"/>
      <c r="C83" s="732"/>
      <c r="D83" s="204">
        <v>1160</v>
      </c>
      <c r="E83" s="47"/>
      <c r="F83" s="48"/>
      <c r="G83" s="122"/>
      <c r="H83" s="122"/>
      <c r="I83" s="65"/>
      <c r="J83" s="65"/>
      <c r="K83" s="42"/>
      <c r="L83" s="62"/>
      <c r="M83" s="62"/>
      <c r="N83" s="62"/>
      <c r="O83" s="45"/>
      <c r="P83" s="46"/>
      <c r="Q83" s="322"/>
      <c r="Z83" s="329"/>
    </row>
    <row r="84" spans="1:26" s="10" customFormat="1" x14ac:dyDescent="0.25">
      <c r="A84" s="731"/>
      <c r="B84" s="734"/>
      <c r="C84" s="732"/>
      <c r="D84" s="490"/>
      <c r="E84" s="44"/>
      <c r="F84" s="42"/>
      <c r="G84" s="122"/>
      <c r="H84" s="122"/>
      <c r="I84" s="65"/>
      <c r="J84" s="65"/>
      <c r="K84" s="42"/>
      <c r="L84" s="482"/>
      <c r="M84" s="482"/>
      <c r="N84" s="482"/>
      <c r="O84" s="45"/>
      <c r="P84" s="46"/>
      <c r="Q84" s="322"/>
      <c r="Z84" s="329"/>
    </row>
    <row r="85" spans="1:26" s="10" customFormat="1" ht="15.75" thickBot="1" x14ac:dyDescent="0.3">
      <c r="A85" s="768"/>
      <c r="B85" s="767"/>
      <c r="C85" s="749"/>
      <c r="D85" s="209"/>
      <c r="E85" s="195"/>
      <c r="F85" s="196"/>
      <c r="G85" s="154"/>
      <c r="H85" s="154"/>
      <c r="I85" s="169"/>
      <c r="J85" s="169"/>
      <c r="K85" s="196"/>
      <c r="L85" s="483"/>
      <c r="M85" s="483"/>
      <c r="N85" s="483"/>
      <c r="O85" s="155"/>
      <c r="P85" s="156"/>
      <c r="Q85" s="422"/>
      <c r="Z85" s="329"/>
    </row>
    <row r="86" spans="1:26" s="10" customFormat="1" ht="21" customHeight="1" thickTop="1" x14ac:dyDescent="0.25">
      <c r="A86" s="730" t="s">
        <v>81</v>
      </c>
      <c r="B86" s="750" t="s">
        <v>82</v>
      </c>
      <c r="C86" s="748" t="s">
        <v>83</v>
      </c>
      <c r="D86" s="423">
        <v>1140</v>
      </c>
      <c r="E86" s="424">
        <v>1140</v>
      </c>
      <c r="F86" s="425" t="s">
        <v>113</v>
      </c>
      <c r="G86" s="426">
        <f>G87+G89</f>
        <v>3888019.4499999997</v>
      </c>
      <c r="H86" s="426">
        <f t="shared" ref="H86:J86" si="8">H87+H89</f>
        <v>4560430</v>
      </c>
      <c r="I86" s="426">
        <f t="shared" si="8"/>
        <v>4620047</v>
      </c>
      <c r="J86" s="426">
        <f t="shared" si="8"/>
        <v>3536725.66</v>
      </c>
      <c r="K86" s="425"/>
      <c r="L86" s="427"/>
      <c r="M86" s="427"/>
      <c r="N86" s="427"/>
      <c r="O86" s="428">
        <v>15</v>
      </c>
      <c r="P86" s="429">
        <v>1501</v>
      </c>
      <c r="Q86" s="430"/>
      <c r="Z86" s="329"/>
    </row>
    <row r="87" spans="1:26" s="10" customFormat="1" ht="20.25" x14ac:dyDescent="0.25">
      <c r="A87" s="731"/>
      <c r="B87" s="734"/>
      <c r="C87" s="732"/>
      <c r="D87" s="213">
        <v>1140</v>
      </c>
      <c r="E87" s="254" t="s">
        <v>150</v>
      </c>
      <c r="F87" s="255" t="s">
        <v>151</v>
      </c>
      <c r="G87" s="384">
        <v>2475151.3199999998</v>
      </c>
      <c r="H87" s="384">
        <v>3060430</v>
      </c>
      <c r="I87" s="518">
        <f>3407947+162100</f>
        <v>3570047</v>
      </c>
      <c r="J87" s="518">
        <f>3052499.69+161149.39</f>
        <v>3213649.08</v>
      </c>
      <c r="K87" s="538" t="s">
        <v>317</v>
      </c>
      <c r="L87" s="535">
        <v>58</v>
      </c>
      <c r="M87" s="535">
        <v>58</v>
      </c>
      <c r="N87" s="685">
        <v>48</v>
      </c>
      <c r="O87" s="366">
        <v>15</v>
      </c>
      <c r="P87" s="348">
        <v>1502</v>
      </c>
      <c r="Q87" s="648" t="s">
        <v>668</v>
      </c>
      <c r="Z87" s="329"/>
    </row>
    <row r="88" spans="1:26" s="10" customFormat="1" ht="20.25" x14ac:dyDescent="0.25">
      <c r="A88" s="731"/>
      <c r="B88" s="734"/>
      <c r="C88" s="732"/>
      <c r="D88" s="490">
        <v>1140</v>
      </c>
      <c r="E88" s="64"/>
      <c r="F88" s="128"/>
      <c r="G88" s="385"/>
      <c r="H88" s="385"/>
      <c r="I88" s="385"/>
      <c r="J88" s="385"/>
      <c r="K88" s="551" t="s">
        <v>318</v>
      </c>
      <c r="L88" s="552">
        <v>15</v>
      </c>
      <c r="M88" s="552">
        <v>15</v>
      </c>
      <c r="N88" s="685">
        <v>26</v>
      </c>
      <c r="O88" s="367">
        <v>15</v>
      </c>
      <c r="P88" s="349">
        <v>1503</v>
      </c>
      <c r="Q88" s="322" t="s">
        <v>669</v>
      </c>
      <c r="Z88" s="329"/>
    </row>
    <row r="89" spans="1:26" s="10" customFormat="1" ht="20.25" x14ac:dyDescent="0.25">
      <c r="A89" s="731"/>
      <c r="B89" s="734"/>
      <c r="C89" s="732"/>
      <c r="D89" s="490">
        <v>1140</v>
      </c>
      <c r="E89" s="64" t="s">
        <v>295</v>
      </c>
      <c r="F89" s="128" t="s">
        <v>296</v>
      </c>
      <c r="G89" s="385">
        <v>1412868.13</v>
      </c>
      <c r="H89" s="385">
        <v>1500000</v>
      </c>
      <c r="I89" s="519">
        <v>1050000</v>
      </c>
      <c r="J89" s="519">
        <v>323076.58</v>
      </c>
      <c r="K89" s="534" t="s">
        <v>709</v>
      </c>
      <c r="L89" s="57">
        <v>994</v>
      </c>
      <c r="M89" s="57">
        <v>995</v>
      </c>
      <c r="N89" s="685">
        <v>994</v>
      </c>
      <c r="O89" s="367">
        <v>15</v>
      </c>
      <c r="P89" s="349">
        <v>1502</v>
      </c>
      <c r="Q89" s="322" t="s">
        <v>668</v>
      </c>
      <c r="Z89" s="329"/>
    </row>
    <row r="90" spans="1:26" s="10" customFormat="1" ht="20.25" x14ac:dyDescent="0.25">
      <c r="A90" s="731"/>
      <c r="B90" s="734"/>
      <c r="C90" s="732"/>
      <c r="D90" s="490">
        <v>1200</v>
      </c>
      <c r="E90" s="126">
        <v>1200</v>
      </c>
      <c r="F90" s="127" t="s">
        <v>144</v>
      </c>
      <c r="G90" s="383">
        <f>SUM(G91:G93)</f>
        <v>26220371.859999999</v>
      </c>
      <c r="H90" s="383">
        <f>SUM(H91:H93)</f>
        <v>29947820</v>
      </c>
      <c r="I90" s="383">
        <f>SUM(I91:I93)</f>
        <v>23685520</v>
      </c>
      <c r="J90" s="383">
        <f>SUM(J91:J93)</f>
        <v>18789958.639999997</v>
      </c>
      <c r="K90" s="127"/>
      <c r="L90" s="162"/>
      <c r="M90" s="162"/>
      <c r="N90" s="162"/>
      <c r="O90" s="365">
        <v>15</v>
      </c>
      <c r="P90" s="347">
        <v>1501</v>
      </c>
      <c r="Q90" s="322"/>
      <c r="Z90" s="329"/>
    </row>
    <row r="91" spans="1:26" s="10" customFormat="1" ht="25.5" x14ac:dyDescent="0.25">
      <c r="A91" s="731"/>
      <c r="B91" s="734"/>
      <c r="C91" s="732"/>
      <c r="D91" s="213">
        <v>1200</v>
      </c>
      <c r="E91" s="254" t="s">
        <v>315</v>
      </c>
      <c r="F91" s="255" t="s">
        <v>145</v>
      </c>
      <c r="G91" s="384">
        <v>1137665.71</v>
      </c>
      <c r="H91" s="384">
        <v>1397820</v>
      </c>
      <c r="I91" s="701">
        <v>1255520</v>
      </c>
      <c r="J91" s="701">
        <v>1165817.1499999999</v>
      </c>
      <c r="K91" s="538" t="s">
        <v>785</v>
      </c>
      <c r="L91" s="535">
        <v>105</v>
      </c>
      <c r="M91" s="535">
        <v>105</v>
      </c>
      <c r="N91" s="723">
        <v>132</v>
      </c>
      <c r="O91" s="366">
        <v>15</v>
      </c>
      <c r="P91" s="348">
        <v>1501</v>
      </c>
      <c r="Q91" s="332"/>
      <c r="Z91" s="329"/>
    </row>
    <row r="92" spans="1:26" s="10" customFormat="1" ht="25.5" x14ac:dyDescent="0.25">
      <c r="A92" s="731"/>
      <c r="B92" s="734"/>
      <c r="C92" s="732"/>
      <c r="D92" s="490">
        <v>1200</v>
      </c>
      <c r="E92" s="64"/>
      <c r="F92" s="128"/>
      <c r="G92" s="385"/>
      <c r="H92" s="385"/>
      <c r="I92" s="521"/>
      <c r="J92" s="521"/>
      <c r="K92" s="551" t="s">
        <v>855</v>
      </c>
      <c r="L92" s="552">
        <v>0</v>
      </c>
      <c r="M92" s="552">
        <v>0</v>
      </c>
      <c r="N92" s="694">
        <v>0</v>
      </c>
      <c r="O92" s="367">
        <v>15</v>
      </c>
      <c r="P92" s="349">
        <v>1501</v>
      </c>
      <c r="Q92" s="322"/>
      <c r="Z92" s="329"/>
    </row>
    <row r="93" spans="1:26" s="10" customFormat="1" ht="25.5" x14ac:dyDescent="0.25">
      <c r="A93" s="731"/>
      <c r="B93" s="734"/>
      <c r="C93" s="732"/>
      <c r="D93" s="490">
        <v>1200</v>
      </c>
      <c r="E93" s="64" t="s">
        <v>146</v>
      </c>
      <c r="F93" s="128" t="s">
        <v>147</v>
      </c>
      <c r="G93" s="385">
        <v>25082706.149999999</v>
      </c>
      <c r="H93" s="385">
        <v>28550000</v>
      </c>
      <c r="I93" s="519">
        <v>22430000</v>
      </c>
      <c r="J93" s="519">
        <v>17624141.489999998</v>
      </c>
      <c r="K93" s="534" t="s">
        <v>322</v>
      </c>
      <c r="L93" s="57">
        <v>5200</v>
      </c>
      <c r="M93" s="57">
        <v>5300</v>
      </c>
      <c r="N93" s="685">
        <v>5150</v>
      </c>
      <c r="O93" s="369">
        <v>15</v>
      </c>
      <c r="P93" s="352">
        <v>1501</v>
      </c>
      <c r="Q93" s="322"/>
      <c r="Z93" s="329"/>
    </row>
    <row r="94" spans="1:26" s="10" customFormat="1" ht="35.25" customHeight="1" x14ac:dyDescent="0.25">
      <c r="A94" s="731"/>
      <c r="B94" s="734"/>
      <c r="C94" s="732"/>
      <c r="D94" s="490">
        <v>1210</v>
      </c>
      <c r="E94" s="126">
        <v>1210</v>
      </c>
      <c r="F94" s="127" t="s">
        <v>120</v>
      </c>
      <c r="G94" s="383">
        <f>SUM(G95:G105)</f>
        <v>6143725.5599999987</v>
      </c>
      <c r="H94" s="383">
        <f>SUM(H95:H105)</f>
        <v>3647880</v>
      </c>
      <c r="I94" s="383">
        <f>SUM(I95:I105)</f>
        <v>3452800</v>
      </c>
      <c r="J94" s="383">
        <f>SUM(J95:J105)</f>
        <v>3122911.21</v>
      </c>
      <c r="K94" s="127"/>
      <c r="L94" s="162"/>
      <c r="M94" s="162"/>
      <c r="N94" s="162"/>
      <c r="O94" s="365">
        <v>15</v>
      </c>
      <c r="P94" s="347">
        <v>1501</v>
      </c>
      <c r="Q94" s="322"/>
      <c r="Z94" s="329"/>
    </row>
    <row r="95" spans="1:26" s="10" customFormat="1" ht="20.25" x14ac:dyDescent="0.25">
      <c r="A95" s="731"/>
      <c r="B95" s="734"/>
      <c r="C95" s="732"/>
      <c r="D95" s="204">
        <v>1210</v>
      </c>
      <c r="E95" s="251" t="s">
        <v>297</v>
      </c>
      <c r="F95" s="215" t="s">
        <v>298</v>
      </c>
      <c r="G95" s="386">
        <v>50000</v>
      </c>
      <c r="H95" s="386">
        <v>50000</v>
      </c>
      <c r="I95" s="519">
        <v>50000</v>
      </c>
      <c r="J95" s="519">
        <v>50000</v>
      </c>
      <c r="K95" s="534" t="s">
        <v>787</v>
      </c>
      <c r="L95" s="57">
        <v>9</v>
      </c>
      <c r="M95" s="57">
        <v>10</v>
      </c>
      <c r="N95" s="685">
        <v>9</v>
      </c>
      <c r="O95" s="369">
        <v>15</v>
      </c>
      <c r="P95" s="352">
        <v>1501</v>
      </c>
      <c r="Q95" s="322"/>
      <c r="Z95" s="329"/>
    </row>
    <row r="96" spans="1:26" s="10" customFormat="1" ht="20.25" x14ac:dyDescent="0.25">
      <c r="A96" s="731"/>
      <c r="B96" s="734"/>
      <c r="C96" s="732"/>
      <c r="D96" s="204">
        <v>1210</v>
      </c>
      <c r="E96" s="251" t="s">
        <v>299</v>
      </c>
      <c r="F96" s="215" t="s">
        <v>300</v>
      </c>
      <c r="G96" s="386">
        <v>109379.35</v>
      </c>
      <c r="H96" s="386">
        <v>100000</v>
      </c>
      <c r="I96" s="519">
        <v>95000</v>
      </c>
      <c r="J96" s="519">
        <v>85000</v>
      </c>
      <c r="K96" s="534" t="s">
        <v>696</v>
      </c>
      <c r="L96" s="57">
        <v>4</v>
      </c>
      <c r="M96" s="57">
        <v>5</v>
      </c>
      <c r="N96" s="685">
        <v>4</v>
      </c>
      <c r="O96" s="369">
        <v>15</v>
      </c>
      <c r="P96" s="352">
        <v>1501</v>
      </c>
      <c r="Q96" s="322"/>
      <c r="Z96" s="329"/>
    </row>
    <row r="97" spans="1:26" s="10" customFormat="1" ht="20.25" x14ac:dyDescent="0.25">
      <c r="A97" s="731"/>
      <c r="B97" s="734"/>
      <c r="C97" s="732"/>
      <c r="D97" s="213">
        <v>1210</v>
      </c>
      <c r="E97" s="254" t="s">
        <v>301</v>
      </c>
      <c r="F97" s="255" t="s">
        <v>302</v>
      </c>
      <c r="G97" s="384">
        <v>200000</v>
      </c>
      <c r="H97" s="384">
        <v>180000</v>
      </c>
      <c r="I97" s="519">
        <v>175000</v>
      </c>
      <c r="J97" s="519">
        <v>175000</v>
      </c>
      <c r="K97" s="534" t="s">
        <v>696</v>
      </c>
      <c r="L97" s="57">
        <v>6</v>
      </c>
      <c r="M97" s="57">
        <v>6</v>
      </c>
      <c r="N97" s="685">
        <v>6</v>
      </c>
      <c r="O97" s="368">
        <v>15</v>
      </c>
      <c r="P97" s="350">
        <v>1501</v>
      </c>
      <c r="Q97" s="322"/>
      <c r="Z97" s="329"/>
    </row>
    <row r="98" spans="1:26" s="10" customFormat="1" ht="38.25" customHeight="1" x14ac:dyDescent="0.25">
      <c r="A98" s="731" t="s">
        <v>81</v>
      </c>
      <c r="B98" s="734" t="s">
        <v>82</v>
      </c>
      <c r="C98" s="732" t="s">
        <v>83</v>
      </c>
      <c r="D98" s="489">
        <v>1210</v>
      </c>
      <c r="E98" s="231" t="s">
        <v>127</v>
      </c>
      <c r="F98" s="232" t="s">
        <v>128</v>
      </c>
      <c r="G98" s="387">
        <v>4349074.0199999996</v>
      </c>
      <c r="H98" s="387">
        <v>647880</v>
      </c>
      <c r="I98" s="669">
        <v>339800</v>
      </c>
      <c r="J98" s="669">
        <v>278505.27</v>
      </c>
      <c r="K98" s="4" t="s">
        <v>129</v>
      </c>
      <c r="L98" s="530">
        <v>3400</v>
      </c>
      <c r="M98" s="170">
        <v>3420</v>
      </c>
      <c r="N98" s="693">
        <v>3380</v>
      </c>
      <c r="O98" s="370">
        <v>15</v>
      </c>
      <c r="P98" s="353" t="s">
        <v>133</v>
      </c>
      <c r="Q98" s="333" t="s">
        <v>678</v>
      </c>
      <c r="Z98" s="329"/>
    </row>
    <row r="99" spans="1:26" s="10" customFormat="1" ht="103.5" customHeight="1" x14ac:dyDescent="0.25">
      <c r="A99" s="731"/>
      <c r="B99" s="734"/>
      <c r="C99" s="732"/>
      <c r="D99" s="213">
        <v>1210</v>
      </c>
      <c r="E99" s="254"/>
      <c r="F99" s="255"/>
      <c r="G99" s="256"/>
      <c r="H99" s="256"/>
      <c r="I99" s="516"/>
      <c r="J99" s="516"/>
      <c r="K99" s="553" t="s">
        <v>130</v>
      </c>
      <c r="L99" s="543">
        <v>940</v>
      </c>
      <c r="M99" s="543">
        <v>900</v>
      </c>
      <c r="N99" s="695">
        <v>890</v>
      </c>
      <c r="O99" s="523">
        <v>15</v>
      </c>
      <c r="P99" s="351" t="s">
        <v>133</v>
      </c>
      <c r="Q99" s="334" t="s">
        <v>678</v>
      </c>
      <c r="Z99" s="329"/>
    </row>
    <row r="100" spans="1:26" s="10" customFormat="1" ht="38.25" x14ac:dyDescent="0.25">
      <c r="A100" s="731"/>
      <c r="B100" s="734"/>
      <c r="C100" s="732"/>
      <c r="D100" s="490">
        <v>1210</v>
      </c>
      <c r="E100" s="64"/>
      <c r="F100" s="128"/>
      <c r="G100" s="214"/>
      <c r="H100" s="214"/>
      <c r="I100" s="214"/>
      <c r="J100" s="214"/>
      <c r="K100" s="3" t="s">
        <v>323</v>
      </c>
      <c r="L100" s="554">
        <v>230</v>
      </c>
      <c r="M100" s="554">
        <v>235</v>
      </c>
      <c r="N100" s="694">
        <v>331</v>
      </c>
      <c r="O100" s="230">
        <v>15</v>
      </c>
      <c r="P100" s="349" t="s">
        <v>133</v>
      </c>
      <c r="Q100" s="322" t="s">
        <v>678</v>
      </c>
      <c r="Z100" s="329"/>
    </row>
    <row r="101" spans="1:26" s="10" customFormat="1" ht="20.25" x14ac:dyDescent="0.25">
      <c r="A101" s="731"/>
      <c r="B101" s="734"/>
      <c r="C101" s="732"/>
      <c r="D101" s="204">
        <v>1210</v>
      </c>
      <c r="E101" s="251" t="s">
        <v>303</v>
      </c>
      <c r="F101" s="215" t="s">
        <v>304</v>
      </c>
      <c r="G101" s="386">
        <v>30000</v>
      </c>
      <c r="H101" s="386">
        <v>30000</v>
      </c>
      <c r="I101" s="519">
        <v>30000</v>
      </c>
      <c r="J101" s="519">
        <v>30000</v>
      </c>
      <c r="K101" s="534" t="s">
        <v>697</v>
      </c>
      <c r="L101" s="57">
        <v>2</v>
      </c>
      <c r="M101" s="57">
        <v>2</v>
      </c>
      <c r="N101" s="685">
        <v>2</v>
      </c>
      <c r="O101" s="369">
        <v>15</v>
      </c>
      <c r="P101" s="352">
        <v>1501</v>
      </c>
      <c r="Q101" s="496"/>
      <c r="Z101" s="329"/>
    </row>
    <row r="102" spans="1:26" s="10" customFormat="1" ht="20.25" x14ac:dyDescent="0.25">
      <c r="A102" s="731"/>
      <c r="B102" s="734"/>
      <c r="C102" s="732"/>
      <c r="D102" s="490">
        <v>1210</v>
      </c>
      <c r="E102" s="64" t="s">
        <v>305</v>
      </c>
      <c r="F102" s="128" t="s">
        <v>306</v>
      </c>
      <c r="G102" s="385">
        <v>10000</v>
      </c>
      <c r="H102" s="385">
        <v>10000</v>
      </c>
      <c r="I102" s="522">
        <v>2000</v>
      </c>
      <c r="J102" s="522">
        <v>0</v>
      </c>
      <c r="K102" s="555" t="s">
        <v>693</v>
      </c>
      <c r="L102" s="62">
        <v>1</v>
      </c>
      <c r="M102" s="62">
        <v>1</v>
      </c>
      <c r="N102" s="685">
        <v>1</v>
      </c>
      <c r="O102" s="367">
        <v>15</v>
      </c>
      <c r="P102" s="349">
        <v>1501</v>
      </c>
      <c r="Q102" s="322"/>
      <c r="Z102" s="329"/>
    </row>
    <row r="103" spans="1:26" s="10" customFormat="1" ht="25.5" x14ac:dyDescent="0.25">
      <c r="A103" s="731"/>
      <c r="B103" s="734"/>
      <c r="C103" s="732"/>
      <c r="D103" s="490">
        <v>1210</v>
      </c>
      <c r="E103" s="64" t="s">
        <v>148</v>
      </c>
      <c r="F103" s="128" t="s">
        <v>149</v>
      </c>
      <c r="G103" s="385">
        <v>1219948.19</v>
      </c>
      <c r="H103" s="385">
        <v>1950000</v>
      </c>
      <c r="I103" s="573">
        <v>1714000</v>
      </c>
      <c r="J103" s="519">
        <v>1523513.95</v>
      </c>
      <c r="K103" s="534" t="s">
        <v>752</v>
      </c>
      <c r="L103" s="57">
        <v>45</v>
      </c>
      <c r="M103" s="57">
        <v>45</v>
      </c>
      <c r="N103" s="685">
        <v>45</v>
      </c>
      <c r="O103" s="367">
        <v>15</v>
      </c>
      <c r="P103" s="349" t="s">
        <v>123</v>
      </c>
      <c r="Q103" s="322" t="s">
        <v>678</v>
      </c>
      <c r="Z103" s="329"/>
    </row>
    <row r="104" spans="1:26" s="10" customFormat="1" ht="20.25" x14ac:dyDescent="0.25">
      <c r="A104" s="731"/>
      <c r="B104" s="734"/>
      <c r="C104" s="732"/>
      <c r="D104" s="490">
        <v>1210</v>
      </c>
      <c r="E104" s="64" t="s">
        <v>131</v>
      </c>
      <c r="F104" s="128" t="s">
        <v>132</v>
      </c>
      <c r="G104" s="385">
        <v>166000</v>
      </c>
      <c r="H104" s="385">
        <v>540000</v>
      </c>
      <c r="I104" s="573">
        <v>903000</v>
      </c>
      <c r="J104" s="519">
        <v>847889.29</v>
      </c>
      <c r="K104" s="534" t="s">
        <v>692</v>
      </c>
      <c r="L104" s="57">
        <v>19</v>
      </c>
      <c r="M104" s="57">
        <v>20</v>
      </c>
      <c r="N104" s="685">
        <v>19</v>
      </c>
      <c r="O104" s="367">
        <v>15</v>
      </c>
      <c r="P104" s="349">
        <v>1502</v>
      </c>
      <c r="Q104" s="322" t="s">
        <v>668</v>
      </c>
      <c r="Z104" s="329"/>
    </row>
    <row r="105" spans="1:26" s="10" customFormat="1" ht="25.5" x14ac:dyDescent="0.25">
      <c r="A105" s="731"/>
      <c r="B105" s="734"/>
      <c r="C105" s="732"/>
      <c r="D105" s="490">
        <v>1210</v>
      </c>
      <c r="E105" s="64" t="s">
        <v>307</v>
      </c>
      <c r="F105" s="128" t="s">
        <v>308</v>
      </c>
      <c r="G105" s="385">
        <v>9324</v>
      </c>
      <c r="H105" s="385">
        <v>140000</v>
      </c>
      <c r="I105" s="519">
        <v>144000</v>
      </c>
      <c r="J105" s="519">
        <v>133002.70000000001</v>
      </c>
      <c r="K105" s="534" t="s">
        <v>786</v>
      </c>
      <c r="L105" s="57">
        <v>10</v>
      </c>
      <c r="M105" s="57">
        <v>11</v>
      </c>
      <c r="N105" s="685">
        <v>44</v>
      </c>
      <c r="O105" s="367">
        <v>15</v>
      </c>
      <c r="P105" s="349">
        <v>1501</v>
      </c>
      <c r="Q105" s="322"/>
      <c r="Z105" s="329"/>
    </row>
    <row r="106" spans="1:26" s="10" customFormat="1" ht="38.25" x14ac:dyDescent="0.25">
      <c r="A106" s="731"/>
      <c r="B106" s="734"/>
      <c r="C106" s="732"/>
      <c r="D106" s="490">
        <v>1220</v>
      </c>
      <c r="E106" s="126">
        <v>1220</v>
      </c>
      <c r="F106" s="127" t="s">
        <v>134</v>
      </c>
      <c r="G106" s="383">
        <f>G107+G111</f>
        <v>23727395.010000002</v>
      </c>
      <c r="H106" s="383">
        <f t="shared" ref="H106:J106" si="9">H107+H111</f>
        <v>27455000</v>
      </c>
      <c r="I106" s="383">
        <f t="shared" si="9"/>
        <v>32018633</v>
      </c>
      <c r="J106" s="383">
        <f t="shared" si="9"/>
        <v>30114949.959999997</v>
      </c>
      <c r="K106" s="127"/>
      <c r="L106" s="162"/>
      <c r="M106" s="162"/>
      <c r="N106" s="162"/>
      <c r="O106" s="365">
        <v>15</v>
      </c>
      <c r="P106" s="347" t="s">
        <v>133</v>
      </c>
      <c r="Q106" s="322"/>
      <c r="Z106" s="329"/>
    </row>
    <row r="107" spans="1:26" s="10" customFormat="1" ht="38.25" x14ac:dyDescent="0.25">
      <c r="A107" s="731"/>
      <c r="B107" s="734"/>
      <c r="C107" s="732"/>
      <c r="D107" s="213">
        <v>1220</v>
      </c>
      <c r="E107" s="254" t="s">
        <v>135</v>
      </c>
      <c r="F107" s="255" t="s">
        <v>725</v>
      </c>
      <c r="G107" s="384">
        <v>23727395.010000002</v>
      </c>
      <c r="H107" s="384">
        <v>27455000</v>
      </c>
      <c r="I107" s="669">
        <v>30018633</v>
      </c>
      <c r="J107" s="669">
        <v>29844552.879999999</v>
      </c>
      <c r="K107" s="538" t="s">
        <v>136</v>
      </c>
      <c r="L107" s="535">
        <v>41</v>
      </c>
      <c r="M107" s="535">
        <v>42</v>
      </c>
      <c r="N107" s="693">
        <v>42</v>
      </c>
      <c r="O107" s="370">
        <v>15</v>
      </c>
      <c r="P107" s="353" t="s">
        <v>133</v>
      </c>
      <c r="Q107" s="333" t="s">
        <v>678</v>
      </c>
      <c r="Z107" s="329"/>
    </row>
    <row r="108" spans="1:26" s="10" customFormat="1" ht="38.25" x14ac:dyDescent="0.25">
      <c r="A108" s="731"/>
      <c r="B108" s="734"/>
      <c r="C108" s="732"/>
      <c r="D108" s="213">
        <v>1220</v>
      </c>
      <c r="E108" s="254"/>
      <c r="F108" s="255"/>
      <c r="G108" s="256"/>
      <c r="H108" s="256"/>
      <c r="I108" s="516"/>
      <c r="J108" s="516"/>
      <c r="K108" s="556" t="s">
        <v>713</v>
      </c>
      <c r="L108" s="539">
        <v>4</v>
      </c>
      <c r="M108" s="539">
        <v>4</v>
      </c>
      <c r="N108" s="695">
        <v>4</v>
      </c>
      <c r="O108" s="716">
        <v>15</v>
      </c>
      <c r="P108" s="351" t="s">
        <v>133</v>
      </c>
      <c r="Q108" s="334" t="s">
        <v>678</v>
      </c>
      <c r="Z108" s="329"/>
    </row>
    <row r="109" spans="1:26" s="10" customFormat="1" ht="38.25" x14ac:dyDescent="0.25">
      <c r="A109" s="731"/>
      <c r="B109" s="734"/>
      <c r="C109" s="732"/>
      <c r="D109" s="213">
        <v>1220</v>
      </c>
      <c r="E109" s="254"/>
      <c r="F109" s="255"/>
      <c r="G109" s="256"/>
      <c r="H109" s="256"/>
      <c r="I109" s="516"/>
      <c r="J109" s="516"/>
      <c r="K109" s="536" t="s">
        <v>714</v>
      </c>
      <c r="L109" s="539">
        <v>1</v>
      </c>
      <c r="M109" s="539">
        <v>3</v>
      </c>
      <c r="N109" s="695">
        <v>3</v>
      </c>
      <c r="O109" s="368">
        <v>15</v>
      </c>
      <c r="P109" s="350" t="s">
        <v>133</v>
      </c>
      <c r="Q109" s="334" t="s">
        <v>678</v>
      </c>
      <c r="Z109" s="329"/>
    </row>
    <row r="110" spans="1:26" s="10" customFormat="1" ht="38.25" x14ac:dyDescent="0.25">
      <c r="A110" s="731"/>
      <c r="B110" s="734"/>
      <c r="C110" s="732"/>
      <c r="D110" s="490">
        <v>1220</v>
      </c>
      <c r="E110" s="64"/>
      <c r="F110" s="128"/>
      <c r="G110" s="214"/>
      <c r="H110" s="214"/>
      <c r="I110" s="3"/>
      <c r="J110" s="3"/>
      <c r="K110" s="557" t="s">
        <v>715</v>
      </c>
      <c r="L110" s="540">
        <v>2</v>
      </c>
      <c r="M110" s="540">
        <v>2</v>
      </c>
      <c r="N110" s="694">
        <v>2</v>
      </c>
      <c r="O110" s="463">
        <v>15</v>
      </c>
      <c r="P110" s="343" t="s">
        <v>133</v>
      </c>
      <c r="Q110" s="322" t="s">
        <v>678</v>
      </c>
      <c r="Z110" s="329"/>
    </row>
    <row r="111" spans="1:26" s="10" customFormat="1" ht="25.5" customHeight="1" x14ac:dyDescent="0.25">
      <c r="A111" s="731"/>
      <c r="B111" s="734"/>
      <c r="C111" s="732"/>
      <c r="D111" s="204">
        <v>1220</v>
      </c>
      <c r="E111" s="251" t="s">
        <v>807</v>
      </c>
      <c r="F111" s="215" t="s">
        <v>808</v>
      </c>
      <c r="G111" s="227">
        <v>0</v>
      </c>
      <c r="H111" s="227">
        <v>0</v>
      </c>
      <c r="I111" s="703">
        <v>2000000</v>
      </c>
      <c r="J111" s="703">
        <v>270397.08</v>
      </c>
      <c r="K111" s="534" t="s">
        <v>819</v>
      </c>
      <c r="L111" s="57">
        <v>0</v>
      </c>
      <c r="M111" s="57">
        <v>1</v>
      </c>
      <c r="N111" s="685">
        <v>1</v>
      </c>
      <c r="O111" s="364">
        <v>15</v>
      </c>
      <c r="P111" s="352">
        <v>1502</v>
      </c>
      <c r="Q111" s="496" t="s">
        <v>668</v>
      </c>
      <c r="Z111" s="329"/>
    </row>
    <row r="112" spans="1:26" s="10" customFormat="1" ht="20.25" x14ac:dyDescent="0.25">
      <c r="A112" s="731"/>
      <c r="B112" s="734"/>
      <c r="C112" s="732"/>
      <c r="D112" s="490">
        <v>1230</v>
      </c>
      <c r="E112" s="126">
        <v>1230</v>
      </c>
      <c r="F112" s="127" t="s">
        <v>137</v>
      </c>
      <c r="G112" s="383">
        <f>SUM(G113:G115)</f>
        <v>32681052.889999997</v>
      </c>
      <c r="H112" s="383">
        <f t="shared" ref="H112:J112" si="10">SUM(H113:H115)</f>
        <v>32856507</v>
      </c>
      <c r="I112" s="383">
        <f t="shared" si="10"/>
        <v>36775007</v>
      </c>
      <c r="J112" s="383">
        <f t="shared" si="10"/>
        <v>36772165.75</v>
      </c>
      <c r="K112" s="127"/>
      <c r="L112" s="162"/>
      <c r="M112" s="162"/>
      <c r="N112" s="162"/>
      <c r="O112" s="365">
        <v>15</v>
      </c>
      <c r="P112" s="347">
        <v>1502</v>
      </c>
      <c r="Q112" s="322"/>
      <c r="Z112" s="329"/>
    </row>
    <row r="113" spans="1:26" s="10" customFormat="1" ht="25.5" x14ac:dyDescent="0.25">
      <c r="A113" s="731"/>
      <c r="B113" s="734"/>
      <c r="C113" s="732"/>
      <c r="D113" s="490">
        <v>1230</v>
      </c>
      <c r="E113" s="64" t="s">
        <v>625</v>
      </c>
      <c r="F113" s="128" t="s">
        <v>626</v>
      </c>
      <c r="G113" s="385">
        <v>24227819.739999998</v>
      </c>
      <c r="H113" s="385">
        <v>21595893</v>
      </c>
      <c r="I113" s="519">
        <v>20386225</v>
      </c>
      <c r="J113" s="519">
        <v>20764138.489999998</v>
      </c>
      <c r="K113" s="534" t="s">
        <v>692</v>
      </c>
      <c r="L113" s="57">
        <v>30</v>
      </c>
      <c r="M113" s="57">
        <v>31</v>
      </c>
      <c r="N113" s="685">
        <v>33</v>
      </c>
      <c r="O113" s="367">
        <v>15</v>
      </c>
      <c r="P113" s="349">
        <v>1502</v>
      </c>
      <c r="Q113" s="322" t="s">
        <v>668</v>
      </c>
      <c r="Z113" s="329"/>
    </row>
    <row r="114" spans="1:26" s="10" customFormat="1" ht="20.25" x14ac:dyDescent="0.25">
      <c r="A114" s="731"/>
      <c r="B114" s="734"/>
      <c r="C114" s="732"/>
      <c r="D114" s="490">
        <v>1230</v>
      </c>
      <c r="E114" s="64" t="s">
        <v>309</v>
      </c>
      <c r="F114" s="128" t="s">
        <v>310</v>
      </c>
      <c r="G114" s="385">
        <v>7217045.7199999997</v>
      </c>
      <c r="H114" s="385">
        <v>6625000</v>
      </c>
      <c r="I114" s="519">
        <v>6265000</v>
      </c>
      <c r="J114" s="519">
        <v>5685640.4500000002</v>
      </c>
      <c r="K114" s="534" t="s">
        <v>692</v>
      </c>
      <c r="L114" s="57">
        <v>31</v>
      </c>
      <c r="M114" s="57">
        <v>31</v>
      </c>
      <c r="N114" s="685">
        <v>31</v>
      </c>
      <c r="O114" s="367">
        <v>15</v>
      </c>
      <c r="P114" s="349">
        <v>1502</v>
      </c>
      <c r="Q114" s="322" t="s">
        <v>668</v>
      </c>
      <c r="Z114" s="329"/>
    </row>
    <row r="115" spans="1:26" s="10" customFormat="1" ht="25.5" x14ac:dyDescent="0.25">
      <c r="A115" s="731"/>
      <c r="B115" s="734"/>
      <c r="C115" s="732"/>
      <c r="D115" s="490">
        <v>1230</v>
      </c>
      <c r="E115" s="64" t="s">
        <v>138</v>
      </c>
      <c r="F115" s="128" t="s">
        <v>728</v>
      </c>
      <c r="G115" s="385">
        <v>1236187.43</v>
      </c>
      <c r="H115" s="385">
        <v>4635614</v>
      </c>
      <c r="I115" s="519">
        <v>10123782</v>
      </c>
      <c r="J115" s="519">
        <v>10322386.810000001</v>
      </c>
      <c r="K115" s="534" t="s">
        <v>136</v>
      </c>
      <c r="L115" s="57">
        <v>30</v>
      </c>
      <c r="M115" s="57">
        <v>30</v>
      </c>
      <c r="N115" s="685">
        <v>30</v>
      </c>
      <c r="O115" s="367">
        <v>15</v>
      </c>
      <c r="P115" s="349">
        <v>1502</v>
      </c>
      <c r="Q115" s="322" t="s">
        <v>668</v>
      </c>
      <c r="Z115" s="329"/>
    </row>
    <row r="116" spans="1:26" s="10" customFormat="1" ht="20.25" x14ac:dyDescent="0.25">
      <c r="A116" s="731"/>
      <c r="B116" s="734"/>
      <c r="C116" s="732"/>
      <c r="D116" s="490">
        <v>1240</v>
      </c>
      <c r="E116" s="126">
        <v>1240</v>
      </c>
      <c r="F116" s="127" t="s">
        <v>139</v>
      </c>
      <c r="G116" s="383">
        <f>SUM(G117:G121)</f>
        <v>22417981.989999998</v>
      </c>
      <c r="H116" s="383">
        <f t="shared" ref="H116:J116" si="11">SUM(H117:H121)</f>
        <v>19857258</v>
      </c>
      <c r="I116" s="383">
        <f t="shared" si="11"/>
        <v>23720902</v>
      </c>
      <c r="J116" s="383">
        <f t="shared" si="11"/>
        <v>23720901.280000001</v>
      </c>
      <c r="K116" s="127"/>
      <c r="L116" s="162"/>
      <c r="M116" s="162"/>
      <c r="N116" s="162"/>
      <c r="O116" s="365">
        <v>15</v>
      </c>
      <c r="P116" s="347">
        <v>1503</v>
      </c>
      <c r="Q116" s="322"/>
      <c r="Z116" s="329"/>
    </row>
    <row r="117" spans="1:26" s="10" customFormat="1" ht="25.5" x14ac:dyDescent="0.25">
      <c r="A117" s="731"/>
      <c r="B117" s="734"/>
      <c r="C117" s="732"/>
      <c r="D117" s="490">
        <v>1240</v>
      </c>
      <c r="E117" s="64" t="s">
        <v>627</v>
      </c>
      <c r="F117" s="128" t="s">
        <v>626</v>
      </c>
      <c r="G117" s="385">
        <v>19283071.989999998</v>
      </c>
      <c r="H117" s="385">
        <v>17238266</v>
      </c>
      <c r="I117" s="519">
        <v>17426850</v>
      </c>
      <c r="J117" s="519">
        <v>16943760.960000001</v>
      </c>
      <c r="K117" s="534" t="s">
        <v>692</v>
      </c>
      <c r="L117" s="57">
        <v>15</v>
      </c>
      <c r="M117" s="57">
        <v>15</v>
      </c>
      <c r="N117" s="57">
        <v>15</v>
      </c>
      <c r="O117" s="367">
        <v>15</v>
      </c>
      <c r="P117" s="349">
        <v>1503</v>
      </c>
      <c r="Q117" s="322" t="s">
        <v>669</v>
      </c>
      <c r="Z117" s="329"/>
    </row>
    <row r="118" spans="1:26" s="10" customFormat="1" ht="20.25" x14ac:dyDescent="0.25">
      <c r="A118" s="731"/>
      <c r="B118" s="734"/>
      <c r="C118" s="732"/>
      <c r="D118" s="490">
        <v>1240</v>
      </c>
      <c r="E118" s="64" t="s">
        <v>313</v>
      </c>
      <c r="F118" s="128" t="s">
        <v>314</v>
      </c>
      <c r="G118" s="385">
        <v>1860390</v>
      </c>
      <c r="H118" s="385">
        <v>1871700</v>
      </c>
      <c r="I118" s="519">
        <v>1382220</v>
      </c>
      <c r="J118" s="519">
        <v>1173060</v>
      </c>
      <c r="K118" s="534" t="s">
        <v>691</v>
      </c>
      <c r="L118" s="57">
        <v>305</v>
      </c>
      <c r="M118" s="57">
        <v>305</v>
      </c>
      <c r="N118" s="57">
        <v>305</v>
      </c>
      <c r="O118" s="367">
        <v>15</v>
      </c>
      <c r="P118" s="349">
        <v>1503</v>
      </c>
      <c r="Q118" s="322" t="s">
        <v>669</v>
      </c>
      <c r="Z118" s="329"/>
    </row>
    <row r="119" spans="1:26" s="10" customFormat="1" ht="20.25" x14ac:dyDescent="0.25">
      <c r="A119" s="731"/>
      <c r="B119" s="734"/>
      <c r="C119" s="732"/>
      <c r="D119" s="490">
        <v>1240</v>
      </c>
      <c r="E119" s="64" t="s">
        <v>628</v>
      </c>
      <c r="F119" s="128" t="s">
        <v>629</v>
      </c>
      <c r="G119" s="385">
        <v>200000</v>
      </c>
      <c r="H119" s="385">
        <v>200000</v>
      </c>
      <c r="I119" s="519">
        <v>279800</v>
      </c>
      <c r="J119" s="519">
        <v>301724</v>
      </c>
      <c r="K119" s="534" t="s">
        <v>694</v>
      </c>
      <c r="L119" s="57">
        <v>2</v>
      </c>
      <c r="M119" s="57">
        <v>2</v>
      </c>
      <c r="N119" s="57">
        <v>2</v>
      </c>
      <c r="O119" s="367">
        <v>15</v>
      </c>
      <c r="P119" s="349">
        <v>1503</v>
      </c>
      <c r="Q119" s="322" t="s">
        <v>669</v>
      </c>
      <c r="Z119" s="329"/>
    </row>
    <row r="120" spans="1:26" s="10" customFormat="1" ht="25.5" x14ac:dyDescent="0.25">
      <c r="A120" s="731"/>
      <c r="B120" s="734"/>
      <c r="C120" s="732"/>
      <c r="D120" s="490">
        <v>1240</v>
      </c>
      <c r="E120" s="64" t="s">
        <v>140</v>
      </c>
      <c r="F120" s="128" t="s">
        <v>728</v>
      </c>
      <c r="G120" s="385">
        <v>899520</v>
      </c>
      <c r="H120" s="385">
        <v>420292</v>
      </c>
      <c r="I120" s="519">
        <v>4512032</v>
      </c>
      <c r="J120" s="519">
        <v>5082949.6100000003</v>
      </c>
      <c r="K120" s="534" t="s">
        <v>136</v>
      </c>
      <c r="L120" s="57">
        <v>11</v>
      </c>
      <c r="M120" s="57">
        <v>12</v>
      </c>
      <c r="N120" s="57">
        <v>11</v>
      </c>
      <c r="O120" s="367">
        <v>15</v>
      </c>
      <c r="P120" s="349">
        <v>1503</v>
      </c>
      <c r="Q120" s="322" t="s">
        <v>669</v>
      </c>
      <c r="Z120" s="329"/>
    </row>
    <row r="121" spans="1:26" s="10" customFormat="1" ht="26.25" thickBot="1" x14ac:dyDescent="0.3">
      <c r="A121" s="731"/>
      <c r="B121" s="734"/>
      <c r="C121" s="733"/>
      <c r="D121" s="207">
        <v>1240</v>
      </c>
      <c r="E121" s="704" t="s">
        <v>311</v>
      </c>
      <c r="F121" s="705" t="s">
        <v>312</v>
      </c>
      <c r="G121" s="706">
        <v>175000</v>
      </c>
      <c r="H121" s="706">
        <v>127000</v>
      </c>
      <c r="I121" s="520">
        <v>120000</v>
      </c>
      <c r="J121" s="520">
        <v>219406.71</v>
      </c>
      <c r="K121" s="545" t="s">
        <v>695</v>
      </c>
      <c r="L121" s="180">
        <v>15</v>
      </c>
      <c r="M121" s="180">
        <v>20</v>
      </c>
      <c r="N121" s="180">
        <v>17</v>
      </c>
      <c r="O121" s="707">
        <v>15</v>
      </c>
      <c r="P121" s="708">
        <v>1503</v>
      </c>
      <c r="Q121" s="699" t="s">
        <v>669</v>
      </c>
      <c r="Z121" s="329"/>
    </row>
    <row r="122" spans="1:26" s="10" customFormat="1" ht="21" customHeight="1" thickTop="1" x14ac:dyDescent="0.25">
      <c r="A122" s="731" t="s">
        <v>81</v>
      </c>
      <c r="B122" s="734" t="s">
        <v>82</v>
      </c>
      <c r="C122" s="732" t="s">
        <v>845</v>
      </c>
      <c r="D122" s="490">
        <v>1140</v>
      </c>
      <c r="E122" s="31">
        <v>1140</v>
      </c>
      <c r="F122" s="127" t="s">
        <v>113</v>
      </c>
      <c r="G122" s="383">
        <f>G123</f>
        <v>55888.45</v>
      </c>
      <c r="H122" s="383">
        <f t="shared" ref="H122:J122" si="12">H123</f>
        <v>139500</v>
      </c>
      <c r="I122" s="383">
        <f t="shared" si="12"/>
        <v>169475</v>
      </c>
      <c r="J122" s="383">
        <f t="shared" si="12"/>
        <v>103740.05</v>
      </c>
      <c r="K122" s="32"/>
      <c r="L122" s="61"/>
      <c r="M122" s="61"/>
      <c r="N122" s="61"/>
      <c r="O122" s="373">
        <v>15</v>
      </c>
      <c r="P122" s="356">
        <v>1501</v>
      </c>
      <c r="Q122" s="322"/>
      <c r="Z122" s="329"/>
    </row>
    <row r="123" spans="1:26" s="10" customFormat="1" ht="20.25" x14ac:dyDescent="0.25">
      <c r="A123" s="731"/>
      <c r="B123" s="734"/>
      <c r="C123" s="732"/>
      <c r="D123" s="204">
        <v>1140</v>
      </c>
      <c r="E123" s="225" t="s">
        <v>249</v>
      </c>
      <c r="F123" s="215" t="s">
        <v>250</v>
      </c>
      <c r="G123" s="386">
        <v>55888.45</v>
      </c>
      <c r="H123" s="386">
        <v>139500</v>
      </c>
      <c r="I123" s="519">
        <v>169475</v>
      </c>
      <c r="J123" s="519">
        <v>103740.05</v>
      </c>
      <c r="K123" s="534" t="s">
        <v>336</v>
      </c>
      <c r="L123" s="57">
        <v>5</v>
      </c>
      <c r="M123" s="57">
        <v>5</v>
      </c>
      <c r="N123" s="685">
        <v>5</v>
      </c>
      <c r="O123" s="372">
        <v>15</v>
      </c>
      <c r="P123" s="355">
        <v>1501</v>
      </c>
      <c r="Q123" s="322"/>
      <c r="Z123" s="329"/>
    </row>
    <row r="124" spans="1:26" s="10" customFormat="1" ht="30.75" customHeight="1" x14ac:dyDescent="0.25">
      <c r="A124" s="731"/>
      <c r="B124" s="734"/>
      <c r="C124" s="732"/>
      <c r="D124" s="204">
        <v>1140</v>
      </c>
      <c r="E124" s="43">
        <v>1140</v>
      </c>
      <c r="F124" s="50" t="s">
        <v>113</v>
      </c>
      <c r="G124" s="168">
        <f>G125</f>
        <v>170291.39</v>
      </c>
      <c r="H124" s="168">
        <f t="shared" ref="H124:J124" si="13">H125</f>
        <v>1738624</v>
      </c>
      <c r="I124" s="168">
        <f t="shared" si="13"/>
        <v>1332748</v>
      </c>
      <c r="J124" s="168">
        <f t="shared" si="13"/>
        <v>867555.32</v>
      </c>
      <c r="K124" s="33"/>
      <c r="L124" s="59"/>
      <c r="M124" s="59"/>
      <c r="N124" s="59"/>
      <c r="O124" s="34">
        <v>18</v>
      </c>
      <c r="P124" s="35">
        <v>1801</v>
      </c>
      <c r="Q124" s="322"/>
      <c r="Z124" s="329"/>
    </row>
    <row r="125" spans="1:26" s="10" customFormat="1" ht="39.75" customHeight="1" thickBot="1" x14ac:dyDescent="0.3">
      <c r="A125" s="731"/>
      <c r="B125" s="765"/>
      <c r="C125" s="732"/>
      <c r="D125" s="204">
        <v>1140</v>
      </c>
      <c r="E125" s="225" t="s">
        <v>251</v>
      </c>
      <c r="F125" s="215" t="s">
        <v>252</v>
      </c>
      <c r="G125" s="227">
        <v>170291.39</v>
      </c>
      <c r="H125" s="227">
        <v>1738624</v>
      </c>
      <c r="I125" s="1">
        <f>1315588+17160</f>
        <v>1332748</v>
      </c>
      <c r="J125" s="1">
        <f>853678.7+13876.62</f>
        <v>867555.32</v>
      </c>
      <c r="K125" s="534" t="s">
        <v>107</v>
      </c>
      <c r="L125" s="57">
        <v>1</v>
      </c>
      <c r="M125" s="57">
        <v>1</v>
      </c>
      <c r="N125" s="685">
        <v>1</v>
      </c>
      <c r="O125" s="228">
        <v>18</v>
      </c>
      <c r="P125" s="229">
        <v>1801</v>
      </c>
      <c r="Q125" s="322"/>
      <c r="Z125" s="329"/>
    </row>
    <row r="126" spans="1:26" s="10" customFormat="1" ht="20.25" customHeight="1" x14ac:dyDescent="0.25">
      <c r="A126" s="731"/>
      <c r="B126" s="735" t="s">
        <v>84</v>
      </c>
      <c r="C126" s="746" t="s">
        <v>85</v>
      </c>
      <c r="D126" s="208">
        <v>1140</v>
      </c>
      <c r="E126" s="36">
        <v>1140</v>
      </c>
      <c r="F126" s="37" t="s">
        <v>113</v>
      </c>
      <c r="G126" s="161">
        <f>G127</f>
        <v>5198754.95</v>
      </c>
      <c r="H126" s="161">
        <f t="shared" ref="H126:J126" si="14">H127</f>
        <v>7582542</v>
      </c>
      <c r="I126" s="161">
        <f t="shared" si="14"/>
        <v>1353461</v>
      </c>
      <c r="J126" s="161">
        <f t="shared" si="14"/>
        <v>995940</v>
      </c>
      <c r="K126" s="37"/>
      <c r="L126" s="60"/>
      <c r="M126" s="60"/>
      <c r="N126" s="60"/>
      <c r="O126" s="401">
        <v>16</v>
      </c>
      <c r="P126" s="402">
        <v>1602</v>
      </c>
      <c r="Q126" s="432"/>
      <c r="Z126" s="329"/>
    </row>
    <row r="127" spans="1:26" s="10" customFormat="1" ht="38.25" x14ac:dyDescent="0.25">
      <c r="A127" s="731"/>
      <c r="B127" s="736"/>
      <c r="C127" s="732"/>
      <c r="D127" s="204">
        <v>1140</v>
      </c>
      <c r="E127" s="47" t="s">
        <v>170</v>
      </c>
      <c r="F127" s="48" t="s">
        <v>171</v>
      </c>
      <c r="G127" s="75">
        <v>5198754.95</v>
      </c>
      <c r="H127" s="75">
        <v>7582542</v>
      </c>
      <c r="I127" s="1">
        <v>1353461</v>
      </c>
      <c r="J127" s="1">
        <v>995940</v>
      </c>
      <c r="K127" s="534" t="s">
        <v>325</v>
      </c>
      <c r="L127" s="558">
        <v>132250</v>
      </c>
      <c r="M127" s="558">
        <v>125637</v>
      </c>
      <c r="N127" s="685">
        <v>103625</v>
      </c>
      <c r="O127" s="403">
        <v>16</v>
      </c>
      <c r="P127" s="404">
        <v>1602</v>
      </c>
      <c r="Q127" s="322" t="s">
        <v>670</v>
      </c>
      <c r="Z127" s="329"/>
    </row>
    <row r="128" spans="1:26" s="10" customFormat="1" ht="20.25" x14ac:dyDescent="0.25">
      <c r="A128" s="731"/>
      <c r="B128" s="736"/>
      <c r="C128" s="732"/>
      <c r="D128" s="239">
        <v>1280</v>
      </c>
      <c r="E128" s="43">
        <v>1280</v>
      </c>
      <c r="F128" s="50" t="s">
        <v>172</v>
      </c>
      <c r="G128" s="9">
        <f>SUM(G129:G134)</f>
        <v>613847.86</v>
      </c>
      <c r="H128" s="9">
        <f t="shared" ref="H128:J128" si="15">SUM(H129:H134)</f>
        <v>913500</v>
      </c>
      <c r="I128" s="9">
        <f t="shared" si="15"/>
        <v>1025000</v>
      </c>
      <c r="J128" s="9">
        <f t="shared" si="15"/>
        <v>1014471.33</v>
      </c>
      <c r="K128" s="33"/>
      <c r="L128" s="484"/>
      <c r="M128" s="484"/>
      <c r="N128" s="484"/>
      <c r="O128" s="405">
        <v>16</v>
      </c>
      <c r="P128" s="406">
        <v>1602</v>
      </c>
      <c r="Q128" s="322"/>
      <c r="Z128" s="329"/>
    </row>
    <row r="129" spans="1:26" s="10" customFormat="1" ht="25.5" x14ac:dyDescent="0.25">
      <c r="A129" s="731"/>
      <c r="B129" s="736"/>
      <c r="C129" s="732"/>
      <c r="D129" s="204">
        <v>1280</v>
      </c>
      <c r="E129" s="20" t="s">
        <v>173</v>
      </c>
      <c r="F129" s="48" t="s">
        <v>681</v>
      </c>
      <c r="G129" s="1">
        <v>15000</v>
      </c>
      <c r="H129" s="1">
        <v>15000</v>
      </c>
      <c r="I129" s="1">
        <v>15000</v>
      </c>
      <c r="J129" s="1">
        <v>15000</v>
      </c>
      <c r="K129" s="534" t="s">
        <v>684</v>
      </c>
      <c r="L129" s="57">
        <v>1</v>
      </c>
      <c r="M129" s="57">
        <v>1</v>
      </c>
      <c r="N129" s="685">
        <v>1</v>
      </c>
      <c r="O129" s="403">
        <v>16</v>
      </c>
      <c r="P129" s="404">
        <v>1602</v>
      </c>
      <c r="Q129" s="322"/>
      <c r="Z129" s="329"/>
    </row>
    <row r="130" spans="1:26" s="10" customFormat="1" ht="20.25" x14ac:dyDescent="0.25">
      <c r="A130" s="731"/>
      <c r="B130" s="736"/>
      <c r="C130" s="732"/>
      <c r="D130" s="204">
        <v>1280</v>
      </c>
      <c r="E130" s="20" t="s">
        <v>174</v>
      </c>
      <c r="F130" s="48" t="s">
        <v>178</v>
      </c>
      <c r="G130" s="1">
        <v>262316.06</v>
      </c>
      <c r="H130" s="1">
        <v>481000</v>
      </c>
      <c r="I130" s="1">
        <v>536000</v>
      </c>
      <c r="J130" s="1">
        <v>534895.73</v>
      </c>
      <c r="K130" s="534" t="s">
        <v>685</v>
      </c>
      <c r="L130" s="57">
        <v>800</v>
      </c>
      <c r="M130" s="57">
        <v>700</v>
      </c>
      <c r="N130" s="685">
        <v>997</v>
      </c>
      <c r="O130" s="403">
        <v>16</v>
      </c>
      <c r="P130" s="404">
        <v>1602</v>
      </c>
      <c r="Q130" s="322"/>
      <c r="Z130" s="329"/>
    </row>
    <row r="131" spans="1:26" s="10" customFormat="1" ht="20.25" x14ac:dyDescent="0.25">
      <c r="A131" s="731"/>
      <c r="B131" s="736"/>
      <c r="C131" s="732"/>
      <c r="D131" s="204">
        <v>1280</v>
      </c>
      <c r="E131" s="20" t="s">
        <v>175</v>
      </c>
      <c r="F131" s="48" t="s">
        <v>179</v>
      </c>
      <c r="G131" s="1">
        <v>537.5</v>
      </c>
      <c r="H131" s="1">
        <v>1500</v>
      </c>
      <c r="I131" s="1">
        <v>1500</v>
      </c>
      <c r="J131" s="1">
        <v>0</v>
      </c>
      <c r="K131" s="534" t="s">
        <v>683</v>
      </c>
      <c r="L131" s="57">
        <v>1</v>
      </c>
      <c r="M131" s="57">
        <v>2</v>
      </c>
      <c r="N131" s="685">
        <v>3</v>
      </c>
      <c r="O131" s="403">
        <v>16</v>
      </c>
      <c r="P131" s="404">
        <v>1602</v>
      </c>
      <c r="Q131" s="322"/>
      <c r="Z131" s="329"/>
    </row>
    <row r="132" spans="1:26" s="10" customFormat="1" ht="20.25" x14ac:dyDescent="0.25">
      <c r="A132" s="731"/>
      <c r="B132" s="736"/>
      <c r="C132" s="732"/>
      <c r="D132" s="204">
        <v>1280</v>
      </c>
      <c r="E132" s="20" t="s">
        <v>176</v>
      </c>
      <c r="F132" s="48" t="s">
        <v>180</v>
      </c>
      <c r="G132" s="1">
        <v>1249.07</v>
      </c>
      <c r="H132" s="1">
        <v>6000</v>
      </c>
      <c r="I132" s="1">
        <v>6000</v>
      </c>
      <c r="J132" s="1">
        <v>439</v>
      </c>
      <c r="K132" s="534" t="s">
        <v>327</v>
      </c>
      <c r="L132" s="57">
        <v>3</v>
      </c>
      <c r="M132" s="57">
        <v>3</v>
      </c>
      <c r="N132" s="685">
        <v>2</v>
      </c>
      <c r="O132" s="403">
        <v>16</v>
      </c>
      <c r="P132" s="404">
        <v>1602</v>
      </c>
      <c r="Q132" s="322"/>
      <c r="Z132" s="329"/>
    </row>
    <row r="133" spans="1:26" s="10" customFormat="1" ht="20.25" x14ac:dyDescent="0.25">
      <c r="A133" s="731"/>
      <c r="B133" s="736"/>
      <c r="C133" s="732"/>
      <c r="D133" s="204">
        <v>1280</v>
      </c>
      <c r="E133" s="20" t="s">
        <v>177</v>
      </c>
      <c r="F133" s="48" t="s">
        <v>682</v>
      </c>
      <c r="G133" s="1">
        <v>334745.23</v>
      </c>
      <c r="H133" s="1">
        <v>335000</v>
      </c>
      <c r="I133" s="1">
        <v>400000</v>
      </c>
      <c r="J133" s="1">
        <v>399969.98</v>
      </c>
      <c r="K133" s="534" t="s">
        <v>788</v>
      </c>
      <c r="L133" s="57">
        <v>307</v>
      </c>
      <c r="M133" s="57">
        <v>300</v>
      </c>
      <c r="N133" s="685">
        <v>267</v>
      </c>
      <c r="O133" s="403">
        <v>16</v>
      </c>
      <c r="P133" s="404">
        <v>1602</v>
      </c>
      <c r="Q133" s="322"/>
      <c r="Z133" s="329"/>
    </row>
    <row r="134" spans="1:26" s="10" customFormat="1" ht="25.5" x14ac:dyDescent="0.25">
      <c r="A134" s="731"/>
      <c r="B134" s="736"/>
      <c r="C134" s="732"/>
      <c r="D134" s="204">
        <v>1280</v>
      </c>
      <c r="E134" s="20" t="s">
        <v>759</v>
      </c>
      <c r="F134" s="48" t="s">
        <v>760</v>
      </c>
      <c r="G134" s="1">
        <v>0</v>
      </c>
      <c r="H134" s="1">
        <v>75000</v>
      </c>
      <c r="I134" s="1">
        <v>66500</v>
      </c>
      <c r="J134" s="1">
        <v>64166.62</v>
      </c>
      <c r="K134" s="534" t="s">
        <v>789</v>
      </c>
      <c r="L134" s="57">
        <v>10</v>
      </c>
      <c r="M134" s="57">
        <v>10</v>
      </c>
      <c r="N134" s="685">
        <v>10</v>
      </c>
      <c r="O134" s="403">
        <v>16</v>
      </c>
      <c r="P134" s="404">
        <v>1602</v>
      </c>
      <c r="Q134" s="322"/>
      <c r="Z134" s="329"/>
    </row>
    <row r="135" spans="1:26" s="10" customFormat="1" ht="25.5" customHeight="1" x14ac:dyDescent="0.25">
      <c r="A135" s="731"/>
      <c r="B135" s="736"/>
      <c r="C135" s="732"/>
      <c r="D135" s="204">
        <v>1290</v>
      </c>
      <c r="E135" s="49">
        <v>1290</v>
      </c>
      <c r="F135" s="50" t="s">
        <v>181</v>
      </c>
      <c r="G135" s="168">
        <f>SUM(G136:G144)</f>
        <v>2094413.6400000001</v>
      </c>
      <c r="H135" s="9">
        <f t="shared" ref="H135:J135" si="16">SUM(H136:H144)</f>
        <v>3414483</v>
      </c>
      <c r="I135" s="9">
        <f t="shared" si="16"/>
        <v>7276413</v>
      </c>
      <c r="J135" s="9">
        <f t="shared" si="16"/>
        <v>4052782.03</v>
      </c>
      <c r="K135" s="33"/>
      <c r="L135" s="484"/>
      <c r="M135" s="484"/>
      <c r="N135" s="484"/>
      <c r="O135" s="405">
        <v>16</v>
      </c>
      <c r="P135" s="406">
        <v>1602</v>
      </c>
      <c r="Q135" s="322"/>
      <c r="S135" s="591"/>
      <c r="Z135" s="329"/>
    </row>
    <row r="136" spans="1:26" s="10" customFormat="1" ht="20.25" x14ac:dyDescent="0.25">
      <c r="A136" s="731"/>
      <c r="B136" s="736"/>
      <c r="C136" s="732"/>
      <c r="D136" s="204">
        <v>1290</v>
      </c>
      <c r="E136" s="20" t="s">
        <v>182</v>
      </c>
      <c r="F136" s="48" t="s">
        <v>190</v>
      </c>
      <c r="G136" s="1">
        <v>96000</v>
      </c>
      <c r="H136" s="1">
        <v>96000</v>
      </c>
      <c r="I136" s="1">
        <v>84000</v>
      </c>
      <c r="J136" s="1">
        <v>83999</v>
      </c>
      <c r="K136" s="534" t="s">
        <v>328</v>
      </c>
      <c r="L136" s="57">
        <v>64</v>
      </c>
      <c r="M136" s="57">
        <v>64</v>
      </c>
      <c r="N136" s="685">
        <v>56</v>
      </c>
      <c r="O136" s="403">
        <v>16</v>
      </c>
      <c r="P136" s="404">
        <v>1602</v>
      </c>
      <c r="Q136" s="322" t="s">
        <v>670</v>
      </c>
      <c r="S136" s="576"/>
      <c r="Z136" s="329"/>
    </row>
    <row r="137" spans="1:26" s="10" customFormat="1" ht="25.5" x14ac:dyDescent="0.25">
      <c r="A137" s="731"/>
      <c r="B137" s="736"/>
      <c r="C137" s="732"/>
      <c r="D137" s="204">
        <v>1290</v>
      </c>
      <c r="E137" s="20" t="s">
        <v>183</v>
      </c>
      <c r="F137" s="48" t="s">
        <v>191</v>
      </c>
      <c r="G137" s="1">
        <v>76481.929999999993</v>
      </c>
      <c r="H137" s="1">
        <v>53000</v>
      </c>
      <c r="I137" s="1">
        <v>50500</v>
      </c>
      <c r="J137" s="1">
        <v>30330</v>
      </c>
      <c r="K137" s="534" t="s">
        <v>329</v>
      </c>
      <c r="L137" s="57">
        <v>260</v>
      </c>
      <c r="M137" s="57">
        <v>260</v>
      </c>
      <c r="N137" s="685">
        <v>169</v>
      </c>
      <c r="O137" s="403">
        <v>16</v>
      </c>
      <c r="P137" s="404">
        <v>1602</v>
      </c>
      <c r="Q137" s="322"/>
      <c r="Z137" s="329"/>
    </row>
    <row r="138" spans="1:26" s="10" customFormat="1" ht="25.5" x14ac:dyDescent="0.25">
      <c r="A138" s="731"/>
      <c r="B138" s="736"/>
      <c r="C138" s="732"/>
      <c r="D138" s="204">
        <v>1290</v>
      </c>
      <c r="E138" s="20" t="s">
        <v>184</v>
      </c>
      <c r="F138" s="48" t="s">
        <v>192</v>
      </c>
      <c r="G138" s="1">
        <v>60000</v>
      </c>
      <c r="H138" s="1">
        <v>60000</v>
      </c>
      <c r="I138" s="1">
        <v>48000</v>
      </c>
      <c r="J138" s="1">
        <v>48000</v>
      </c>
      <c r="K138" s="534" t="s">
        <v>330</v>
      </c>
      <c r="L138" s="57">
        <v>5</v>
      </c>
      <c r="M138" s="57">
        <v>5</v>
      </c>
      <c r="N138" s="685">
        <v>4</v>
      </c>
      <c r="O138" s="403">
        <v>16</v>
      </c>
      <c r="P138" s="404">
        <v>1602</v>
      </c>
      <c r="Q138" s="322" t="s">
        <v>670</v>
      </c>
      <c r="Z138" s="329"/>
    </row>
    <row r="139" spans="1:26" s="10" customFormat="1" ht="25.5" x14ac:dyDescent="0.25">
      <c r="A139" s="731"/>
      <c r="B139" s="736"/>
      <c r="C139" s="732"/>
      <c r="D139" s="204">
        <v>1290</v>
      </c>
      <c r="E139" s="20" t="s">
        <v>185</v>
      </c>
      <c r="F139" s="48" t="s">
        <v>193</v>
      </c>
      <c r="G139" s="1">
        <v>30000</v>
      </c>
      <c r="H139" s="1">
        <v>30000</v>
      </c>
      <c r="I139" s="1">
        <v>30000</v>
      </c>
      <c r="J139" s="1">
        <v>30000</v>
      </c>
      <c r="K139" s="534" t="s">
        <v>790</v>
      </c>
      <c r="L139" s="57">
        <v>78</v>
      </c>
      <c r="M139" s="57">
        <v>78</v>
      </c>
      <c r="N139" s="685">
        <v>78</v>
      </c>
      <c r="O139" s="403">
        <v>16</v>
      </c>
      <c r="P139" s="404">
        <v>1602</v>
      </c>
      <c r="Q139" s="322"/>
      <c r="Z139" s="329"/>
    </row>
    <row r="140" spans="1:26" s="10" customFormat="1" ht="38.25" x14ac:dyDescent="0.25">
      <c r="A140" s="731"/>
      <c r="B140" s="736"/>
      <c r="C140" s="732"/>
      <c r="D140" s="204">
        <v>1290</v>
      </c>
      <c r="E140" s="20" t="s">
        <v>186</v>
      </c>
      <c r="F140" s="48" t="s">
        <v>194</v>
      </c>
      <c r="G140" s="1">
        <v>1190000</v>
      </c>
      <c r="H140" s="1">
        <v>2349887</v>
      </c>
      <c r="I140" s="1">
        <v>2207088</v>
      </c>
      <c r="J140" s="1">
        <v>2207087.5</v>
      </c>
      <c r="K140" s="534" t="s">
        <v>791</v>
      </c>
      <c r="L140" s="57">
        <v>100</v>
      </c>
      <c r="M140" s="57">
        <v>100</v>
      </c>
      <c r="N140" s="685">
        <v>100</v>
      </c>
      <c r="O140" s="403">
        <v>16</v>
      </c>
      <c r="P140" s="404">
        <v>1602</v>
      </c>
      <c r="Q140" s="322" t="s">
        <v>670</v>
      </c>
      <c r="Z140" s="329"/>
    </row>
    <row r="141" spans="1:26" s="10" customFormat="1" ht="38.25" x14ac:dyDescent="0.25">
      <c r="A141" s="731"/>
      <c r="B141" s="736"/>
      <c r="C141" s="732"/>
      <c r="D141" s="204">
        <v>1290</v>
      </c>
      <c r="E141" s="20" t="s">
        <v>187</v>
      </c>
      <c r="F141" s="48" t="s">
        <v>195</v>
      </c>
      <c r="G141" s="1">
        <v>611384.86</v>
      </c>
      <c r="H141" s="1">
        <v>684096</v>
      </c>
      <c r="I141" s="1">
        <v>1668450</v>
      </c>
      <c r="J141" s="1">
        <v>1465943.68</v>
      </c>
      <c r="K141" s="534" t="s">
        <v>792</v>
      </c>
      <c r="L141" s="57">
        <v>4</v>
      </c>
      <c r="M141" s="57">
        <v>5</v>
      </c>
      <c r="N141" s="685">
        <v>5</v>
      </c>
      <c r="O141" s="403">
        <v>16</v>
      </c>
      <c r="P141" s="404">
        <v>1602</v>
      </c>
      <c r="Q141" s="322" t="s">
        <v>670</v>
      </c>
      <c r="Z141" s="329"/>
    </row>
    <row r="142" spans="1:26" s="10" customFormat="1" ht="38.25" x14ac:dyDescent="0.25">
      <c r="A142" s="731"/>
      <c r="B142" s="736"/>
      <c r="C142" s="732"/>
      <c r="D142" s="204">
        <v>1290</v>
      </c>
      <c r="E142" s="20" t="s">
        <v>188</v>
      </c>
      <c r="F142" s="48" t="s">
        <v>196</v>
      </c>
      <c r="G142" s="1">
        <v>30546.85</v>
      </c>
      <c r="H142" s="1">
        <v>41500</v>
      </c>
      <c r="I142" s="1">
        <v>41500</v>
      </c>
      <c r="J142" s="1">
        <v>40546.85</v>
      </c>
      <c r="K142" s="534" t="s">
        <v>686</v>
      </c>
      <c r="L142" s="57">
        <v>100</v>
      </c>
      <c r="M142" s="57">
        <v>100</v>
      </c>
      <c r="N142" s="685">
        <v>97.7</v>
      </c>
      <c r="O142" s="403">
        <v>16</v>
      </c>
      <c r="P142" s="404">
        <v>1602</v>
      </c>
      <c r="Q142" s="322" t="s">
        <v>670</v>
      </c>
      <c r="Z142" s="329"/>
    </row>
    <row r="143" spans="1:26" s="467" customFormat="1" ht="38.25" x14ac:dyDescent="0.25">
      <c r="A143" s="731"/>
      <c r="B143" s="736"/>
      <c r="C143" s="732"/>
      <c r="D143" s="472">
        <v>1290</v>
      </c>
      <c r="E143" s="510" t="s">
        <v>809</v>
      </c>
      <c r="F143" s="73" t="s">
        <v>810</v>
      </c>
      <c r="G143" s="120">
        <v>0</v>
      </c>
      <c r="H143" s="120">
        <v>0</v>
      </c>
      <c r="I143" s="120">
        <v>3000000</v>
      </c>
      <c r="J143" s="120">
        <v>0</v>
      </c>
      <c r="K143" s="534" t="s">
        <v>820</v>
      </c>
      <c r="L143" s="559">
        <v>0</v>
      </c>
      <c r="M143" s="560">
        <v>0.4</v>
      </c>
      <c r="N143" s="685">
        <v>0</v>
      </c>
      <c r="O143" s="511">
        <v>16</v>
      </c>
      <c r="P143" s="512">
        <v>1602</v>
      </c>
      <c r="Q143" s="473" t="s">
        <v>670</v>
      </c>
    </row>
    <row r="144" spans="1:26" s="10" customFormat="1" ht="38.25" x14ac:dyDescent="0.25">
      <c r="A144" s="731"/>
      <c r="B144" s="736"/>
      <c r="C144" s="732"/>
      <c r="D144" s="204">
        <v>1290</v>
      </c>
      <c r="E144" s="20" t="s">
        <v>189</v>
      </c>
      <c r="F144" s="48" t="s">
        <v>197</v>
      </c>
      <c r="G144" s="1">
        <v>0</v>
      </c>
      <c r="H144" s="1">
        <v>100000</v>
      </c>
      <c r="I144" s="1">
        <v>146875</v>
      </c>
      <c r="J144" s="1">
        <v>146875</v>
      </c>
      <c r="K144" s="534" t="s">
        <v>793</v>
      </c>
      <c r="L144" s="57">
        <v>1</v>
      </c>
      <c r="M144" s="57">
        <v>1</v>
      </c>
      <c r="N144" s="685">
        <v>1</v>
      </c>
      <c r="O144" s="403">
        <v>16</v>
      </c>
      <c r="P144" s="404">
        <v>1602</v>
      </c>
      <c r="Q144" s="322" t="s">
        <v>670</v>
      </c>
      <c r="Z144" s="329"/>
    </row>
    <row r="145" spans="1:26" s="10" customFormat="1" ht="20.25" x14ac:dyDescent="0.25">
      <c r="A145" s="731"/>
      <c r="B145" s="736"/>
      <c r="C145" s="732"/>
      <c r="D145" s="490">
        <v>1320</v>
      </c>
      <c r="E145" s="31">
        <v>1320</v>
      </c>
      <c r="F145" s="127" t="s">
        <v>141</v>
      </c>
      <c r="G145" s="79">
        <f>SUM(G146:G148)</f>
        <v>16829671.990000002</v>
      </c>
      <c r="H145" s="79">
        <f t="shared" ref="H145:J145" si="17">SUM(H146:H148)</f>
        <v>17152017</v>
      </c>
      <c r="I145" s="79">
        <f t="shared" si="17"/>
        <v>14351328</v>
      </c>
      <c r="J145" s="79">
        <f t="shared" si="17"/>
        <v>14345126.140000001</v>
      </c>
      <c r="K145" s="32"/>
      <c r="L145" s="61"/>
      <c r="M145" s="61"/>
      <c r="N145" s="61"/>
      <c r="O145" s="407">
        <v>16</v>
      </c>
      <c r="P145" s="408">
        <v>1602</v>
      </c>
      <c r="Q145" s="322"/>
      <c r="Z145" s="329"/>
    </row>
    <row r="146" spans="1:26" s="10" customFormat="1" ht="38.25" x14ac:dyDescent="0.25">
      <c r="A146" s="731"/>
      <c r="B146" s="736"/>
      <c r="C146" s="732"/>
      <c r="D146" s="204">
        <v>1320</v>
      </c>
      <c r="E146" s="47" t="s">
        <v>142</v>
      </c>
      <c r="F146" s="48" t="s">
        <v>143</v>
      </c>
      <c r="G146" s="75">
        <v>14206423.99</v>
      </c>
      <c r="H146" s="75">
        <v>14867315</v>
      </c>
      <c r="I146" s="1">
        <v>12050323</v>
      </c>
      <c r="J146" s="1">
        <v>12017269.08</v>
      </c>
      <c r="K146" s="534" t="s">
        <v>794</v>
      </c>
      <c r="L146" s="57">
        <v>99</v>
      </c>
      <c r="M146" s="57">
        <v>100</v>
      </c>
      <c r="N146" s="686">
        <v>0.99729999999999996</v>
      </c>
      <c r="O146" s="403">
        <v>16</v>
      </c>
      <c r="P146" s="404">
        <v>1602</v>
      </c>
      <c r="Q146" s="322" t="s">
        <v>670</v>
      </c>
      <c r="S146" s="576"/>
      <c r="Z146" s="329"/>
    </row>
    <row r="147" spans="1:26" s="10" customFormat="1" ht="38.25" x14ac:dyDescent="0.25">
      <c r="A147" s="731"/>
      <c r="B147" s="736"/>
      <c r="C147" s="732"/>
      <c r="D147" s="489">
        <v>1320</v>
      </c>
      <c r="E147" s="157" t="s">
        <v>198</v>
      </c>
      <c r="F147" s="158" t="s">
        <v>199</v>
      </c>
      <c r="G147" s="125">
        <v>515100</v>
      </c>
      <c r="H147" s="125">
        <v>245585</v>
      </c>
      <c r="I147" s="1">
        <v>598968</v>
      </c>
      <c r="J147" s="1">
        <v>604042.5</v>
      </c>
      <c r="K147" s="534" t="s">
        <v>794</v>
      </c>
      <c r="L147" s="57">
        <v>99</v>
      </c>
      <c r="M147" s="57">
        <v>100</v>
      </c>
      <c r="N147" s="686">
        <v>1.0085</v>
      </c>
      <c r="O147" s="409">
        <v>16</v>
      </c>
      <c r="P147" s="650">
        <v>1602</v>
      </c>
      <c r="Q147" s="322" t="s">
        <v>670</v>
      </c>
      <c r="S147" s="591"/>
      <c r="Z147" s="329"/>
    </row>
    <row r="148" spans="1:26" s="10" customFormat="1" ht="39" thickBot="1" x14ac:dyDescent="0.3">
      <c r="A148" s="731"/>
      <c r="B148" s="736"/>
      <c r="C148" s="733"/>
      <c r="D148" s="206">
        <v>1320</v>
      </c>
      <c r="E148" s="198" t="s">
        <v>200</v>
      </c>
      <c r="F148" s="199" t="s">
        <v>201</v>
      </c>
      <c r="G148" s="197">
        <v>2108148</v>
      </c>
      <c r="H148" s="197">
        <v>2039117</v>
      </c>
      <c r="I148" s="179">
        <v>1702037</v>
      </c>
      <c r="J148" s="179">
        <v>1723814.56</v>
      </c>
      <c r="K148" s="545" t="s">
        <v>794</v>
      </c>
      <c r="L148" s="180">
        <v>99</v>
      </c>
      <c r="M148" s="180">
        <v>100</v>
      </c>
      <c r="N148" s="687">
        <v>1.0127999999999999</v>
      </c>
      <c r="O148" s="661">
        <v>16</v>
      </c>
      <c r="P148" s="662">
        <v>1602</v>
      </c>
      <c r="Q148" s="649" t="s">
        <v>670</v>
      </c>
      <c r="Z148" s="329"/>
    </row>
    <row r="149" spans="1:26" s="10" customFormat="1" ht="21" thickTop="1" x14ac:dyDescent="0.25">
      <c r="A149" s="740" t="s">
        <v>81</v>
      </c>
      <c r="B149" s="736" t="s">
        <v>84</v>
      </c>
      <c r="C149" s="738" t="s">
        <v>86</v>
      </c>
      <c r="D149" s="504">
        <v>1301</v>
      </c>
      <c r="E149" s="31">
        <v>1301</v>
      </c>
      <c r="F149" s="127" t="s">
        <v>209</v>
      </c>
      <c r="G149" s="383">
        <f>SUM(G150:G152)</f>
        <v>538996.42000000004</v>
      </c>
      <c r="H149" s="383">
        <f t="shared" ref="H149:J149" si="18">SUM(H150:H152)</f>
        <v>613000</v>
      </c>
      <c r="I149" s="383">
        <f t="shared" si="18"/>
        <v>616866</v>
      </c>
      <c r="J149" s="383">
        <f t="shared" si="18"/>
        <v>600865.1</v>
      </c>
      <c r="K149" s="32"/>
      <c r="L149" s="61"/>
      <c r="M149" s="61"/>
      <c r="N149" s="61"/>
      <c r="O149" s="373">
        <v>16</v>
      </c>
      <c r="P149" s="356">
        <v>1603</v>
      </c>
      <c r="Q149" s="322"/>
      <c r="Z149" s="329"/>
    </row>
    <row r="150" spans="1:26" s="10" customFormat="1" ht="25.5" x14ac:dyDescent="0.25">
      <c r="A150" s="740"/>
      <c r="B150" s="736"/>
      <c r="C150" s="732"/>
      <c r="D150" s="210">
        <v>1301</v>
      </c>
      <c r="E150" s="47" t="s">
        <v>210</v>
      </c>
      <c r="F150" s="48" t="s">
        <v>213</v>
      </c>
      <c r="G150" s="382">
        <v>430000</v>
      </c>
      <c r="H150" s="382">
        <v>450000</v>
      </c>
      <c r="I150" s="519">
        <v>450000</v>
      </c>
      <c r="J150" s="519">
        <v>450000</v>
      </c>
      <c r="K150" s="534" t="s">
        <v>796</v>
      </c>
      <c r="L150" s="558">
        <v>450000</v>
      </c>
      <c r="M150" s="558">
        <v>450000</v>
      </c>
      <c r="N150" s="688">
        <v>450000</v>
      </c>
      <c r="O150" s="364">
        <v>16</v>
      </c>
      <c r="P150" s="346">
        <v>1603</v>
      </c>
      <c r="Q150" s="322"/>
      <c r="Z150" s="329"/>
    </row>
    <row r="151" spans="1:26" s="10" customFormat="1" ht="25.5" x14ac:dyDescent="0.25">
      <c r="A151" s="740"/>
      <c r="B151" s="736"/>
      <c r="C151" s="732"/>
      <c r="D151" s="490">
        <v>1301</v>
      </c>
      <c r="E151" s="242" t="s">
        <v>211</v>
      </c>
      <c r="F151" s="128" t="s">
        <v>214</v>
      </c>
      <c r="G151" s="385">
        <v>2348.59</v>
      </c>
      <c r="H151" s="385">
        <v>16000</v>
      </c>
      <c r="I151" s="519">
        <v>16000</v>
      </c>
      <c r="J151" s="519">
        <v>0</v>
      </c>
      <c r="K151" s="534" t="s">
        <v>797</v>
      </c>
      <c r="L151" s="57">
        <v>5</v>
      </c>
      <c r="M151" s="57">
        <v>5</v>
      </c>
      <c r="N151" s="689">
        <v>50</v>
      </c>
      <c r="O151" s="374">
        <v>16</v>
      </c>
      <c r="P151" s="357">
        <v>1603</v>
      </c>
      <c r="Q151" s="322"/>
      <c r="Z151" s="329"/>
    </row>
    <row r="152" spans="1:26" s="10" customFormat="1" ht="25.5" x14ac:dyDescent="0.25">
      <c r="A152" s="740"/>
      <c r="B152" s="736"/>
      <c r="C152" s="732"/>
      <c r="D152" s="204">
        <v>1301</v>
      </c>
      <c r="E152" s="20" t="s">
        <v>212</v>
      </c>
      <c r="F152" s="48" t="s">
        <v>215</v>
      </c>
      <c r="G152" s="382">
        <v>106647.83</v>
      </c>
      <c r="H152" s="382">
        <v>147000</v>
      </c>
      <c r="I152" s="519">
        <v>150866</v>
      </c>
      <c r="J152" s="519">
        <v>150865.1</v>
      </c>
      <c r="K152" s="534" t="s">
        <v>795</v>
      </c>
      <c r="L152" s="57">
        <v>16</v>
      </c>
      <c r="M152" s="57">
        <v>16</v>
      </c>
      <c r="N152" s="689">
        <v>16</v>
      </c>
      <c r="O152" s="364">
        <v>16</v>
      </c>
      <c r="P152" s="346">
        <v>1603</v>
      </c>
      <c r="Q152" s="322"/>
      <c r="Z152" s="329"/>
    </row>
    <row r="153" spans="1:26" s="10" customFormat="1" ht="20.25" x14ac:dyDescent="0.25">
      <c r="A153" s="740"/>
      <c r="B153" s="736"/>
      <c r="C153" s="732"/>
      <c r="D153" s="204">
        <v>1302</v>
      </c>
      <c r="E153" s="43">
        <v>1302</v>
      </c>
      <c r="F153" s="50" t="s">
        <v>216</v>
      </c>
      <c r="G153" s="344">
        <f>SUM(G154:G157)</f>
        <v>1253193.1499999999</v>
      </c>
      <c r="H153" s="344">
        <f t="shared" ref="H153:J153" si="19">SUM(H154:H157)</f>
        <v>1521750</v>
      </c>
      <c r="I153" s="344">
        <f t="shared" si="19"/>
        <v>1510884</v>
      </c>
      <c r="J153" s="344">
        <f t="shared" si="19"/>
        <v>1165453.57</v>
      </c>
      <c r="K153" s="33"/>
      <c r="L153" s="484"/>
      <c r="M153" s="484"/>
      <c r="N153" s="484"/>
      <c r="O153" s="371">
        <v>16</v>
      </c>
      <c r="P153" s="354">
        <v>1603</v>
      </c>
      <c r="Q153" s="322"/>
      <c r="Z153" s="329"/>
    </row>
    <row r="154" spans="1:26" s="10" customFormat="1" ht="25.5" x14ac:dyDescent="0.25">
      <c r="A154" s="740"/>
      <c r="B154" s="736"/>
      <c r="C154" s="732"/>
      <c r="D154" s="490">
        <v>1302</v>
      </c>
      <c r="E154" s="242" t="s">
        <v>217</v>
      </c>
      <c r="F154" s="128" t="s">
        <v>221</v>
      </c>
      <c r="G154" s="385">
        <v>697456.26</v>
      </c>
      <c r="H154" s="385">
        <v>759750</v>
      </c>
      <c r="I154" s="519">
        <v>739250</v>
      </c>
      <c r="J154" s="519">
        <v>582758.40000000002</v>
      </c>
      <c r="K154" s="534" t="s">
        <v>331</v>
      </c>
      <c r="L154" s="57">
        <v>262</v>
      </c>
      <c r="M154" s="57">
        <v>262</v>
      </c>
      <c r="N154" s="57">
        <v>258</v>
      </c>
      <c r="O154" s="374">
        <v>16</v>
      </c>
      <c r="P154" s="357">
        <v>1603</v>
      </c>
      <c r="Q154" s="322" t="s">
        <v>671</v>
      </c>
      <c r="Z154" s="329"/>
    </row>
    <row r="155" spans="1:26" s="10" customFormat="1" ht="25.5" x14ac:dyDescent="0.25">
      <c r="A155" s="740"/>
      <c r="B155" s="736"/>
      <c r="C155" s="732"/>
      <c r="D155" s="490">
        <v>1302</v>
      </c>
      <c r="E155" s="242" t="s">
        <v>218</v>
      </c>
      <c r="F155" s="128" t="s">
        <v>222</v>
      </c>
      <c r="G155" s="385">
        <v>370000</v>
      </c>
      <c r="H155" s="385">
        <v>400000</v>
      </c>
      <c r="I155" s="519">
        <v>400000</v>
      </c>
      <c r="J155" s="519">
        <v>394700</v>
      </c>
      <c r="K155" s="534" t="s">
        <v>799</v>
      </c>
      <c r="L155" s="57">
        <v>51</v>
      </c>
      <c r="M155" s="57">
        <v>55</v>
      </c>
      <c r="N155" s="57">
        <v>80</v>
      </c>
      <c r="O155" s="374">
        <v>16</v>
      </c>
      <c r="P155" s="357">
        <v>1603</v>
      </c>
      <c r="Q155" s="322"/>
      <c r="Z155" s="329"/>
    </row>
    <row r="156" spans="1:26" s="10" customFormat="1" ht="51" x14ac:dyDescent="0.25">
      <c r="A156" s="740"/>
      <c r="B156" s="736"/>
      <c r="C156" s="732"/>
      <c r="D156" s="204">
        <v>1302</v>
      </c>
      <c r="E156" s="150" t="s">
        <v>219</v>
      </c>
      <c r="F156" s="151" t="s">
        <v>223</v>
      </c>
      <c r="G156" s="388">
        <v>185736.89</v>
      </c>
      <c r="H156" s="388">
        <v>342000</v>
      </c>
      <c r="I156" s="519">
        <v>352500</v>
      </c>
      <c r="J156" s="519">
        <v>187995.17</v>
      </c>
      <c r="K156" s="534" t="s">
        <v>332</v>
      </c>
      <c r="L156" s="57">
        <v>50</v>
      </c>
      <c r="M156" s="57">
        <v>50</v>
      </c>
      <c r="N156" s="57">
        <v>30</v>
      </c>
      <c r="O156" s="364">
        <v>16</v>
      </c>
      <c r="P156" s="346">
        <v>1603</v>
      </c>
      <c r="Q156" s="322"/>
      <c r="Z156" s="329"/>
    </row>
    <row r="157" spans="1:26" s="10" customFormat="1" ht="22.5" customHeight="1" x14ac:dyDescent="0.25">
      <c r="A157" s="740"/>
      <c r="B157" s="736"/>
      <c r="C157" s="732"/>
      <c r="D157" s="204">
        <v>1302</v>
      </c>
      <c r="E157" s="150" t="s">
        <v>220</v>
      </c>
      <c r="F157" s="151" t="s">
        <v>224</v>
      </c>
      <c r="G157" s="388">
        <v>0</v>
      </c>
      <c r="H157" s="388">
        <v>20000</v>
      </c>
      <c r="I157" s="519">
        <v>19134</v>
      </c>
      <c r="J157" s="519">
        <v>0</v>
      </c>
      <c r="K157" s="534" t="s">
        <v>846</v>
      </c>
      <c r="L157" s="57">
        <v>1</v>
      </c>
      <c r="M157" s="57">
        <v>1</v>
      </c>
      <c r="N157" s="57">
        <v>0</v>
      </c>
      <c r="O157" s="364">
        <v>16</v>
      </c>
      <c r="P157" s="346">
        <v>1603</v>
      </c>
      <c r="Q157" s="322"/>
      <c r="Z157" s="329"/>
    </row>
    <row r="158" spans="1:26" s="10" customFormat="1" ht="25.5" x14ac:dyDescent="0.25">
      <c r="A158" s="740"/>
      <c r="B158" s="736"/>
      <c r="C158" s="732"/>
      <c r="D158" s="204">
        <v>1310</v>
      </c>
      <c r="E158" s="43">
        <v>1310</v>
      </c>
      <c r="F158" s="50" t="s">
        <v>227</v>
      </c>
      <c r="G158" s="344">
        <f>G159</f>
        <v>1076350</v>
      </c>
      <c r="H158" s="344">
        <f t="shared" ref="H158:J158" si="20">H159</f>
        <v>330600</v>
      </c>
      <c r="I158" s="344">
        <f t="shared" si="20"/>
        <v>1061550</v>
      </c>
      <c r="J158" s="344">
        <f t="shared" si="20"/>
        <v>955500</v>
      </c>
      <c r="K158" s="33"/>
      <c r="L158" s="63"/>
      <c r="M158" s="63"/>
      <c r="N158" s="63"/>
      <c r="O158" s="371">
        <v>16</v>
      </c>
      <c r="P158" s="354">
        <v>1603</v>
      </c>
      <c r="Q158" s="322"/>
      <c r="Z158" s="329"/>
    </row>
    <row r="159" spans="1:26" s="10" customFormat="1" ht="24.75" customHeight="1" x14ac:dyDescent="0.25">
      <c r="A159" s="740"/>
      <c r="B159" s="736"/>
      <c r="C159" s="732"/>
      <c r="D159" s="490">
        <v>1310</v>
      </c>
      <c r="E159" s="242" t="s">
        <v>225</v>
      </c>
      <c r="F159" s="128" t="s">
        <v>226</v>
      </c>
      <c r="G159" s="389">
        <v>1076350</v>
      </c>
      <c r="H159" s="389">
        <v>330600</v>
      </c>
      <c r="I159" s="519">
        <v>1061550</v>
      </c>
      <c r="J159" s="519">
        <v>955500</v>
      </c>
      <c r="K159" s="534" t="s">
        <v>848</v>
      </c>
      <c r="L159" s="558">
        <v>1011</v>
      </c>
      <c r="M159" s="558">
        <v>1011</v>
      </c>
      <c r="N159" s="689">
        <v>910</v>
      </c>
      <c r="O159" s="374">
        <v>16</v>
      </c>
      <c r="P159" s="357">
        <v>1603</v>
      </c>
      <c r="Q159" s="322"/>
      <c r="Z159" s="329"/>
    </row>
    <row r="160" spans="1:26" s="10" customFormat="1" ht="22.5" customHeight="1" x14ac:dyDescent="0.25">
      <c r="A160" s="740"/>
      <c r="B160" s="736"/>
      <c r="C160" s="732"/>
      <c r="D160" s="490">
        <v>1330</v>
      </c>
      <c r="E160" s="31">
        <v>1330</v>
      </c>
      <c r="F160" s="127" t="s">
        <v>228</v>
      </c>
      <c r="G160" s="390">
        <f>G161</f>
        <v>2601350</v>
      </c>
      <c r="H160" s="390">
        <f t="shared" ref="H160:J160" si="21">H161</f>
        <v>2420654</v>
      </c>
      <c r="I160" s="390">
        <f t="shared" si="21"/>
        <v>2631274</v>
      </c>
      <c r="J160" s="390">
        <f t="shared" si="21"/>
        <v>2631274</v>
      </c>
      <c r="K160" s="32"/>
      <c r="L160" s="162"/>
      <c r="M160" s="162"/>
      <c r="N160" s="162"/>
      <c r="O160" s="373">
        <v>16</v>
      </c>
      <c r="P160" s="356">
        <v>1603</v>
      </c>
      <c r="Q160" s="322"/>
      <c r="Z160" s="329"/>
    </row>
    <row r="161" spans="1:26" s="10" customFormat="1" ht="20.25" x14ac:dyDescent="0.25">
      <c r="A161" s="740"/>
      <c r="B161" s="736"/>
      <c r="C161" s="732"/>
      <c r="D161" s="490">
        <v>1330</v>
      </c>
      <c r="E161" s="242" t="s">
        <v>229</v>
      </c>
      <c r="F161" s="128" t="s">
        <v>230</v>
      </c>
      <c r="G161" s="389">
        <v>2601350</v>
      </c>
      <c r="H161" s="389">
        <v>2420654</v>
      </c>
      <c r="I161" s="519">
        <v>2631274</v>
      </c>
      <c r="J161" s="519">
        <v>2631274</v>
      </c>
      <c r="K161" s="534" t="s">
        <v>798</v>
      </c>
      <c r="L161" s="57">
        <v>97</v>
      </c>
      <c r="M161" s="57">
        <v>96</v>
      </c>
      <c r="N161" s="689">
        <v>96</v>
      </c>
      <c r="O161" s="374">
        <v>16</v>
      </c>
      <c r="P161" s="357">
        <v>1603</v>
      </c>
      <c r="Q161" s="322"/>
      <c r="Z161" s="329"/>
    </row>
    <row r="162" spans="1:26" s="10" customFormat="1" ht="20.25" x14ac:dyDescent="0.25">
      <c r="A162" s="740"/>
      <c r="B162" s="736"/>
      <c r="C162" s="732"/>
      <c r="D162" s="490">
        <v>1340</v>
      </c>
      <c r="E162" s="31">
        <v>1340</v>
      </c>
      <c r="F162" s="127" t="s">
        <v>231</v>
      </c>
      <c r="G162" s="390">
        <f>G163+G164</f>
        <v>4169679.71</v>
      </c>
      <c r="H162" s="390">
        <f t="shared" ref="H162:J162" si="22">H163+H164</f>
        <v>5253171</v>
      </c>
      <c r="I162" s="390">
        <f t="shared" si="22"/>
        <v>4480766</v>
      </c>
      <c r="J162" s="390">
        <f t="shared" si="22"/>
        <v>4480280.5</v>
      </c>
      <c r="K162" s="32"/>
      <c r="L162" s="162"/>
      <c r="M162" s="162"/>
      <c r="N162" s="162"/>
      <c r="O162" s="373">
        <v>16</v>
      </c>
      <c r="P162" s="356">
        <v>1603</v>
      </c>
      <c r="Q162" s="322"/>
      <c r="Z162" s="329"/>
    </row>
    <row r="163" spans="1:26" s="10" customFormat="1" ht="25.5" x14ac:dyDescent="0.25">
      <c r="A163" s="740"/>
      <c r="B163" s="736"/>
      <c r="C163" s="732"/>
      <c r="D163" s="490">
        <v>1340</v>
      </c>
      <c r="E163" s="44" t="s">
        <v>232</v>
      </c>
      <c r="F163" s="72" t="s">
        <v>230</v>
      </c>
      <c r="G163" s="389">
        <v>3776240</v>
      </c>
      <c r="H163" s="389">
        <v>4126171</v>
      </c>
      <c r="I163" s="519">
        <v>4150766</v>
      </c>
      <c r="J163" s="519">
        <v>4150726</v>
      </c>
      <c r="K163" s="534" t="s">
        <v>847</v>
      </c>
      <c r="L163" s="541">
        <v>0.99</v>
      </c>
      <c r="M163" s="541">
        <v>1</v>
      </c>
      <c r="N163" s="686">
        <v>1</v>
      </c>
      <c r="O163" s="375">
        <v>16</v>
      </c>
      <c r="P163" s="358">
        <v>1603</v>
      </c>
      <c r="Q163" s="322" t="s">
        <v>671</v>
      </c>
      <c r="Z163" s="329"/>
    </row>
    <row r="164" spans="1:26" s="10" customFormat="1" ht="21" thickBot="1" x14ac:dyDescent="0.3">
      <c r="A164" s="740"/>
      <c r="B164" s="737"/>
      <c r="C164" s="747"/>
      <c r="D164" s="205">
        <v>1340</v>
      </c>
      <c r="E164" s="28" t="s">
        <v>233</v>
      </c>
      <c r="F164" s="468" t="s">
        <v>234</v>
      </c>
      <c r="G164" s="391">
        <v>393439.71</v>
      </c>
      <c r="H164" s="391">
        <v>1127000</v>
      </c>
      <c r="I164" s="675">
        <v>330000</v>
      </c>
      <c r="J164" s="675">
        <v>329554.5</v>
      </c>
      <c r="K164" s="563" t="s">
        <v>712</v>
      </c>
      <c r="L164" s="678">
        <v>0.99</v>
      </c>
      <c r="M164" s="678">
        <v>1</v>
      </c>
      <c r="N164" s="686">
        <v>1</v>
      </c>
      <c r="O164" s="376">
        <v>16</v>
      </c>
      <c r="P164" s="359">
        <v>1603</v>
      </c>
      <c r="Q164" s="324" t="s">
        <v>671</v>
      </c>
      <c r="Z164" s="329"/>
    </row>
    <row r="165" spans="1:26" s="10" customFormat="1" ht="15" customHeight="1" x14ac:dyDescent="0.25">
      <c r="A165" s="740"/>
      <c r="B165" s="735" t="s">
        <v>87</v>
      </c>
      <c r="C165" s="746" t="s">
        <v>88</v>
      </c>
      <c r="D165" s="208"/>
      <c r="E165" s="159"/>
      <c r="F165" s="160"/>
      <c r="G165" s="161"/>
      <c r="H165" s="161"/>
      <c r="I165" s="161"/>
      <c r="J165" s="161"/>
      <c r="K165" s="37"/>
      <c r="L165" s="60"/>
      <c r="M165" s="60"/>
      <c r="N165" s="60"/>
      <c r="O165" s="38"/>
      <c r="P165" s="39"/>
      <c r="Q165" s="432"/>
      <c r="Z165" s="329"/>
    </row>
    <row r="166" spans="1:26" s="10" customFormat="1" x14ac:dyDescent="0.25">
      <c r="A166" s="740"/>
      <c r="B166" s="736"/>
      <c r="C166" s="732"/>
      <c r="D166" s="204"/>
      <c r="E166" s="20"/>
      <c r="F166" s="73"/>
      <c r="G166" s="123"/>
      <c r="H166" s="123"/>
      <c r="I166" s="1"/>
      <c r="J166" s="1"/>
      <c r="K166" s="534"/>
      <c r="L166" s="57"/>
      <c r="M166" s="57"/>
      <c r="N166" s="57"/>
      <c r="O166" s="22"/>
      <c r="P166" s="23"/>
      <c r="Q166" s="322"/>
      <c r="Z166" s="329"/>
    </row>
    <row r="167" spans="1:26" s="10" customFormat="1" x14ac:dyDescent="0.25">
      <c r="A167" s="740"/>
      <c r="B167" s="736"/>
      <c r="C167" s="732"/>
      <c r="D167" s="204"/>
      <c r="E167" s="225"/>
      <c r="F167" s="215"/>
      <c r="G167" s="227"/>
      <c r="H167" s="227"/>
      <c r="I167" s="1"/>
      <c r="J167" s="1"/>
      <c r="K167" s="534"/>
      <c r="L167" s="57"/>
      <c r="M167" s="57"/>
      <c r="N167" s="57"/>
      <c r="O167" s="22"/>
      <c r="P167" s="23"/>
      <c r="Q167" s="322"/>
      <c r="Z167" s="329"/>
    </row>
    <row r="168" spans="1:26" s="10" customFormat="1" x14ac:dyDescent="0.25">
      <c r="A168" s="740"/>
      <c r="B168" s="736"/>
      <c r="C168" s="732"/>
      <c r="D168" s="204"/>
      <c r="E168" s="225"/>
      <c r="F168" s="215"/>
      <c r="G168" s="123"/>
      <c r="H168" s="123"/>
      <c r="I168" s="1"/>
      <c r="J168" s="1"/>
      <c r="K168" s="534"/>
      <c r="L168" s="57"/>
      <c r="M168" s="57"/>
      <c r="N168" s="57"/>
      <c r="O168" s="22"/>
      <c r="P168" s="23"/>
      <c r="Q168" s="322"/>
      <c r="Z168" s="329"/>
    </row>
    <row r="169" spans="1:26" s="10" customFormat="1" ht="15.75" thickBot="1" x14ac:dyDescent="0.3">
      <c r="A169" s="740"/>
      <c r="B169" s="736"/>
      <c r="C169" s="733"/>
      <c r="D169" s="206"/>
      <c r="E169" s="524"/>
      <c r="F169" s="525"/>
      <c r="G169" s="526"/>
      <c r="H169" s="526"/>
      <c r="I169" s="179"/>
      <c r="J169" s="179"/>
      <c r="K169" s="545"/>
      <c r="L169" s="180"/>
      <c r="M169" s="180"/>
      <c r="N169" s="180"/>
      <c r="O169" s="181"/>
      <c r="P169" s="182"/>
      <c r="Q169" s="647"/>
      <c r="Z169" s="329"/>
    </row>
    <row r="170" spans="1:26" s="10" customFormat="1" ht="21" thickTop="1" x14ac:dyDescent="0.25">
      <c r="A170" s="740"/>
      <c r="B170" s="736"/>
      <c r="C170" s="732" t="s">
        <v>89</v>
      </c>
      <c r="D170" s="490">
        <v>1020</v>
      </c>
      <c r="E170" s="31">
        <v>1020</v>
      </c>
      <c r="F170" s="32" t="s">
        <v>284</v>
      </c>
      <c r="G170" s="7">
        <f>SUM(G171:G172)</f>
        <v>145000</v>
      </c>
      <c r="H170" s="7">
        <f t="shared" ref="H170:J170" si="23">SUM(H171:H172)</f>
        <v>150000</v>
      </c>
      <c r="I170" s="7">
        <f t="shared" si="23"/>
        <v>150000</v>
      </c>
      <c r="J170" s="7">
        <f t="shared" si="23"/>
        <v>150000</v>
      </c>
      <c r="K170" s="240"/>
      <c r="L170" s="241"/>
      <c r="M170" s="241"/>
      <c r="N170" s="241"/>
      <c r="O170" s="40">
        <v>11</v>
      </c>
      <c r="P170" s="41">
        <v>1102</v>
      </c>
      <c r="Q170" s="322"/>
      <c r="Z170" s="329"/>
    </row>
    <row r="171" spans="1:26" s="10" customFormat="1" ht="20.25" x14ac:dyDescent="0.25">
      <c r="A171" s="740"/>
      <c r="B171" s="736"/>
      <c r="C171" s="732"/>
      <c r="D171" s="204">
        <v>1020</v>
      </c>
      <c r="E171" s="20" t="s">
        <v>285</v>
      </c>
      <c r="F171" s="21" t="s">
        <v>286</v>
      </c>
      <c r="G171" s="75">
        <v>45000</v>
      </c>
      <c r="H171" s="75">
        <v>50000</v>
      </c>
      <c r="I171" s="1">
        <v>50000</v>
      </c>
      <c r="J171" s="1">
        <v>50000</v>
      </c>
      <c r="K171" s="534" t="s">
        <v>458</v>
      </c>
      <c r="L171" s="541">
        <v>0.95</v>
      </c>
      <c r="M171" s="541">
        <v>0.95</v>
      </c>
      <c r="N171" s="689">
        <v>1</v>
      </c>
      <c r="O171" s="22">
        <v>11</v>
      </c>
      <c r="P171" s="23">
        <v>1102</v>
      </c>
      <c r="Q171" s="322"/>
      <c r="Z171" s="329"/>
    </row>
    <row r="172" spans="1:26" s="10" customFormat="1" ht="20.25" x14ac:dyDescent="0.25">
      <c r="A172" s="740"/>
      <c r="B172" s="736"/>
      <c r="C172" s="732"/>
      <c r="D172" s="204">
        <v>1020</v>
      </c>
      <c r="E172" s="20" t="s">
        <v>287</v>
      </c>
      <c r="F172" s="226" t="s">
        <v>750</v>
      </c>
      <c r="G172" s="75">
        <v>100000</v>
      </c>
      <c r="H172" s="75">
        <v>100000</v>
      </c>
      <c r="I172" s="1">
        <v>100000</v>
      </c>
      <c r="J172" s="1">
        <v>100000</v>
      </c>
      <c r="K172" s="534" t="s">
        <v>710</v>
      </c>
      <c r="L172" s="561">
        <v>11</v>
      </c>
      <c r="M172" s="561">
        <v>12</v>
      </c>
      <c r="N172" s="689">
        <v>12</v>
      </c>
      <c r="O172" s="22">
        <v>11</v>
      </c>
      <c r="P172" s="23">
        <v>1102</v>
      </c>
      <c r="Q172" s="322"/>
      <c r="Z172" s="329"/>
    </row>
    <row r="173" spans="1:26" s="10" customFormat="1" ht="20.25" x14ac:dyDescent="0.25">
      <c r="A173" s="740"/>
      <c r="B173" s="736"/>
      <c r="C173" s="732"/>
      <c r="D173" s="490">
        <v>1270</v>
      </c>
      <c r="E173" s="31">
        <v>1270</v>
      </c>
      <c r="F173" s="127" t="s">
        <v>202</v>
      </c>
      <c r="G173" s="390">
        <f>SUM(G174:G176)</f>
        <v>797500</v>
      </c>
      <c r="H173" s="390">
        <f t="shared" ref="H173:J173" si="24">SUM(H174:H176)</f>
        <v>1350000</v>
      </c>
      <c r="I173" s="390">
        <f t="shared" si="24"/>
        <v>1333000</v>
      </c>
      <c r="J173" s="390">
        <f t="shared" si="24"/>
        <v>1333000</v>
      </c>
      <c r="K173" s="240"/>
      <c r="L173" s="241"/>
      <c r="M173" s="241"/>
      <c r="N173" s="241"/>
      <c r="O173" s="373">
        <v>15</v>
      </c>
      <c r="P173" s="356">
        <v>1501</v>
      </c>
      <c r="Q173" s="322"/>
      <c r="Z173" s="329"/>
    </row>
    <row r="174" spans="1:26" s="10" customFormat="1" ht="25.5" x14ac:dyDescent="0.25">
      <c r="A174" s="740"/>
      <c r="B174" s="736"/>
      <c r="C174" s="732"/>
      <c r="D174" s="204">
        <v>1270</v>
      </c>
      <c r="E174" s="20" t="s">
        <v>203</v>
      </c>
      <c r="F174" s="48" t="s">
        <v>206</v>
      </c>
      <c r="G174" s="382">
        <v>230000</v>
      </c>
      <c r="H174" s="382">
        <v>250000</v>
      </c>
      <c r="I174" s="519">
        <v>250000</v>
      </c>
      <c r="J174" s="519">
        <v>250000</v>
      </c>
      <c r="K174" s="534" t="s">
        <v>326</v>
      </c>
      <c r="L174" s="57">
        <v>50</v>
      </c>
      <c r="M174" s="57">
        <v>50</v>
      </c>
      <c r="N174" s="689">
        <v>50</v>
      </c>
      <c r="O174" s="364">
        <v>15</v>
      </c>
      <c r="P174" s="346">
        <v>1501</v>
      </c>
      <c r="Q174" s="322"/>
      <c r="Z174" s="329"/>
    </row>
    <row r="175" spans="1:26" s="10" customFormat="1" ht="25.5" x14ac:dyDescent="0.25">
      <c r="A175" s="740"/>
      <c r="B175" s="736"/>
      <c r="C175" s="732"/>
      <c r="D175" s="204">
        <v>1270</v>
      </c>
      <c r="E175" s="225" t="s">
        <v>204</v>
      </c>
      <c r="F175" s="215" t="s">
        <v>207</v>
      </c>
      <c r="G175" s="386">
        <v>270000</v>
      </c>
      <c r="H175" s="386">
        <v>300000</v>
      </c>
      <c r="I175" s="519">
        <v>300000</v>
      </c>
      <c r="J175" s="519">
        <v>300000</v>
      </c>
      <c r="K175" s="534" t="s">
        <v>853</v>
      </c>
      <c r="L175" s="57">
        <v>50</v>
      </c>
      <c r="M175" s="57">
        <v>60</v>
      </c>
      <c r="N175" s="689">
        <v>27</v>
      </c>
      <c r="O175" s="372">
        <v>15</v>
      </c>
      <c r="P175" s="355">
        <v>1501</v>
      </c>
      <c r="Q175" s="322"/>
      <c r="Z175" s="329"/>
    </row>
    <row r="176" spans="1:26" s="10" customFormat="1" ht="21" thickBot="1" x14ac:dyDescent="0.3">
      <c r="A176" s="740"/>
      <c r="B176" s="736"/>
      <c r="C176" s="733"/>
      <c r="D176" s="489">
        <v>1270</v>
      </c>
      <c r="E176" s="157" t="s">
        <v>205</v>
      </c>
      <c r="F176" s="158" t="s">
        <v>208</v>
      </c>
      <c r="G176" s="668">
        <v>297500</v>
      </c>
      <c r="H176" s="668">
        <v>800000</v>
      </c>
      <c r="I176" s="382">
        <v>783000</v>
      </c>
      <c r="J176" s="382">
        <v>783000</v>
      </c>
      <c r="K176" s="562" t="s">
        <v>704</v>
      </c>
      <c r="L176" s="57">
        <v>22</v>
      </c>
      <c r="M176" s="57">
        <v>30</v>
      </c>
      <c r="N176" s="689">
        <v>26</v>
      </c>
      <c r="O176" s="377">
        <v>15</v>
      </c>
      <c r="P176" s="360">
        <v>1501</v>
      </c>
      <c r="Q176" s="323"/>
      <c r="Z176" s="329"/>
    </row>
    <row r="177" spans="1:26" s="10" customFormat="1" ht="21" customHeight="1" thickTop="1" x14ac:dyDescent="0.25">
      <c r="A177" s="740"/>
      <c r="B177" s="736"/>
      <c r="C177" s="738" t="s">
        <v>90</v>
      </c>
      <c r="D177" s="212">
        <v>1070</v>
      </c>
      <c r="E177" s="234">
        <v>1070</v>
      </c>
      <c r="F177" s="235" t="s">
        <v>167</v>
      </c>
      <c r="G177" s="236">
        <f>G178</f>
        <v>172856.25</v>
      </c>
      <c r="H177" s="236">
        <f t="shared" ref="H177:J177" si="25">H178</f>
        <v>1806000</v>
      </c>
      <c r="I177" s="236">
        <f t="shared" si="25"/>
        <v>430000</v>
      </c>
      <c r="J177" s="236">
        <f t="shared" si="25"/>
        <v>271244.05</v>
      </c>
      <c r="K177" s="235"/>
      <c r="L177" s="485"/>
      <c r="M177" s="485"/>
      <c r="N177" s="485"/>
      <c r="O177" s="237">
        <v>12</v>
      </c>
      <c r="P177" s="238">
        <v>1201</v>
      </c>
      <c r="Q177" s="322"/>
      <c r="Z177" s="329"/>
    </row>
    <row r="178" spans="1:26" s="10" customFormat="1" ht="20.25" x14ac:dyDescent="0.25">
      <c r="A178" s="740"/>
      <c r="B178" s="736"/>
      <c r="C178" s="732"/>
      <c r="D178" s="312">
        <v>1070</v>
      </c>
      <c r="E178" s="225" t="s">
        <v>622</v>
      </c>
      <c r="F178" s="226" t="s">
        <v>623</v>
      </c>
      <c r="G178" s="123">
        <v>172856.25</v>
      </c>
      <c r="H178" s="123">
        <v>1806000</v>
      </c>
      <c r="I178" s="1">
        <v>430000</v>
      </c>
      <c r="J178" s="1">
        <v>271244.05</v>
      </c>
      <c r="K178" s="534" t="s">
        <v>458</v>
      </c>
      <c r="L178" s="541">
        <v>0.5</v>
      </c>
      <c r="M178" s="541">
        <v>0.6</v>
      </c>
      <c r="N178" s="689">
        <v>0.63</v>
      </c>
      <c r="O178" s="228">
        <v>12</v>
      </c>
      <c r="P178" s="229">
        <v>1201</v>
      </c>
      <c r="Q178" s="322"/>
      <c r="Z178" s="329"/>
    </row>
    <row r="179" spans="1:26" s="10" customFormat="1" ht="20.25" x14ac:dyDescent="0.25">
      <c r="A179" s="740"/>
      <c r="B179" s="736"/>
      <c r="C179" s="732"/>
      <c r="D179" s="213">
        <v>1250</v>
      </c>
      <c r="E179" s="252">
        <v>1250</v>
      </c>
      <c r="F179" s="466" t="s">
        <v>152</v>
      </c>
      <c r="G179" s="392">
        <f>SUM(G180:G186)</f>
        <v>882000</v>
      </c>
      <c r="H179" s="392">
        <f t="shared" ref="H179:J179" si="26">SUM(H180:H186)</f>
        <v>850000</v>
      </c>
      <c r="I179" s="392">
        <f t="shared" si="26"/>
        <v>850000</v>
      </c>
      <c r="J179" s="392">
        <f t="shared" si="26"/>
        <v>835500</v>
      </c>
      <c r="K179" s="253"/>
      <c r="L179" s="486"/>
      <c r="M179" s="486"/>
      <c r="N179" s="486"/>
      <c r="O179" s="378">
        <v>15</v>
      </c>
      <c r="P179" s="361">
        <v>1501</v>
      </c>
      <c r="Q179" s="322"/>
      <c r="Z179" s="329"/>
    </row>
    <row r="180" spans="1:26" s="10" customFormat="1" ht="20.25" x14ac:dyDescent="0.25">
      <c r="A180" s="740"/>
      <c r="B180" s="736"/>
      <c r="C180" s="732"/>
      <c r="D180" s="489">
        <v>1250</v>
      </c>
      <c r="E180" s="24" t="s">
        <v>153</v>
      </c>
      <c r="F180" s="158" t="s">
        <v>160</v>
      </c>
      <c r="G180" s="668">
        <v>30000</v>
      </c>
      <c r="H180" s="668">
        <v>30000</v>
      </c>
      <c r="I180" s="519">
        <v>30000</v>
      </c>
      <c r="J180" s="519">
        <v>30000</v>
      </c>
      <c r="K180" s="534" t="s">
        <v>705</v>
      </c>
      <c r="L180" s="57">
        <v>2</v>
      </c>
      <c r="M180" s="57">
        <v>2</v>
      </c>
      <c r="N180" s="689">
        <v>2</v>
      </c>
      <c r="O180" s="377">
        <v>15</v>
      </c>
      <c r="P180" s="360">
        <v>1501</v>
      </c>
      <c r="Q180" s="322"/>
      <c r="Z180" s="329"/>
    </row>
    <row r="181" spans="1:26" s="10" customFormat="1" ht="20.25" x14ac:dyDescent="0.25">
      <c r="A181" s="740"/>
      <c r="B181" s="736"/>
      <c r="C181" s="732"/>
      <c r="D181" s="489">
        <v>1250</v>
      </c>
      <c r="E181" s="24" t="s">
        <v>154</v>
      </c>
      <c r="F181" s="158" t="s">
        <v>161</v>
      </c>
      <c r="G181" s="668">
        <v>185000</v>
      </c>
      <c r="H181" s="668">
        <v>190000</v>
      </c>
      <c r="I181" s="519">
        <v>190000</v>
      </c>
      <c r="J181" s="519">
        <v>190000</v>
      </c>
      <c r="K181" s="534" t="s">
        <v>706</v>
      </c>
      <c r="L181" s="57">
        <v>50</v>
      </c>
      <c r="M181" s="57">
        <v>50</v>
      </c>
      <c r="N181" s="689">
        <v>50</v>
      </c>
      <c r="O181" s="377">
        <v>15</v>
      </c>
      <c r="P181" s="360">
        <v>1501</v>
      </c>
      <c r="Q181" s="322"/>
      <c r="Z181" s="329"/>
    </row>
    <row r="182" spans="1:26" s="10" customFormat="1" ht="20.25" x14ac:dyDescent="0.25">
      <c r="A182" s="740"/>
      <c r="B182" s="736"/>
      <c r="C182" s="732"/>
      <c r="D182" s="489">
        <v>1250</v>
      </c>
      <c r="E182" s="24" t="s">
        <v>155</v>
      </c>
      <c r="F182" s="158" t="s">
        <v>162</v>
      </c>
      <c r="G182" s="668">
        <v>180000</v>
      </c>
      <c r="H182" s="668">
        <v>180000</v>
      </c>
      <c r="I182" s="519">
        <v>180000</v>
      </c>
      <c r="J182" s="519">
        <v>180000</v>
      </c>
      <c r="K182" s="534" t="s">
        <v>707</v>
      </c>
      <c r="L182" s="57">
        <v>5</v>
      </c>
      <c r="M182" s="57">
        <v>5</v>
      </c>
      <c r="N182" s="689">
        <v>5</v>
      </c>
      <c r="O182" s="377">
        <v>15</v>
      </c>
      <c r="P182" s="360">
        <v>1501</v>
      </c>
      <c r="Q182" s="322"/>
      <c r="Z182" s="329"/>
    </row>
    <row r="183" spans="1:26" s="10" customFormat="1" ht="20.25" x14ac:dyDescent="0.25">
      <c r="A183" s="740"/>
      <c r="B183" s="736"/>
      <c r="C183" s="732"/>
      <c r="D183" s="489">
        <v>1250</v>
      </c>
      <c r="E183" s="24" t="s">
        <v>156</v>
      </c>
      <c r="F183" s="158" t="s">
        <v>163</v>
      </c>
      <c r="G183" s="668">
        <v>10000</v>
      </c>
      <c r="H183" s="668">
        <v>10000</v>
      </c>
      <c r="I183" s="519">
        <v>10000</v>
      </c>
      <c r="J183" s="519">
        <v>10000</v>
      </c>
      <c r="K183" s="534" t="s">
        <v>704</v>
      </c>
      <c r="L183" s="57">
        <v>3</v>
      </c>
      <c r="M183" s="57">
        <v>3</v>
      </c>
      <c r="N183" s="689">
        <v>3</v>
      </c>
      <c r="O183" s="377">
        <v>15</v>
      </c>
      <c r="P183" s="360">
        <v>1501</v>
      </c>
      <c r="Q183" s="322"/>
      <c r="Z183" s="329"/>
    </row>
    <row r="184" spans="1:26" s="10" customFormat="1" ht="20.25" x14ac:dyDescent="0.25">
      <c r="A184" s="740" t="s">
        <v>81</v>
      </c>
      <c r="B184" s="736" t="s">
        <v>87</v>
      </c>
      <c r="C184" s="732" t="s">
        <v>90</v>
      </c>
      <c r="D184" s="489">
        <v>1250</v>
      </c>
      <c r="E184" s="24" t="s">
        <v>157</v>
      </c>
      <c r="F184" s="158" t="s">
        <v>164</v>
      </c>
      <c r="G184" s="700">
        <v>150000</v>
      </c>
      <c r="H184" s="700">
        <v>150000</v>
      </c>
      <c r="I184" s="519">
        <v>150000</v>
      </c>
      <c r="J184" s="519">
        <v>150000</v>
      </c>
      <c r="K184" s="534" t="s">
        <v>324</v>
      </c>
      <c r="L184" s="57">
        <v>45</v>
      </c>
      <c r="M184" s="57">
        <v>45</v>
      </c>
      <c r="N184" s="689">
        <v>45</v>
      </c>
      <c r="O184" s="377">
        <v>15</v>
      </c>
      <c r="P184" s="360">
        <v>1501</v>
      </c>
      <c r="Q184" s="322"/>
      <c r="Z184" s="329"/>
    </row>
    <row r="185" spans="1:26" s="10" customFormat="1" ht="20.25" x14ac:dyDescent="0.25">
      <c r="A185" s="740"/>
      <c r="B185" s="736"/>
      <c r="C185" s="732"/>
      <c r="D185" s="489">
        <v>1250</v>
      </c>
      <c r="E185" s="24" t="s">
        <v>158</v>
      </c>
      <c r="F185" s="158" t="s">
        <v>165</v>
      </c>
      <c r="G185" s="700">
        <v>193000</v>
      </c>
      <c r="H185" s="700">
        <v>190000</v>
      </c>
      <c r="I185" s="519">
        <v>190000</v>
      </c>
      <c r="J185" s="519">
        <v>190000</v>
      </c>
      <c r="K185" s="534" t="s">
        <v>704</v>
      </c>
      <c r="L185" s="57">
        <v>10</v>
      </c>
      <c r="M185" s="57">
        <v>11</v>
      </c>
      <c r="N185" s="689">
        <v>10</v>
      </c>
      <c r="O185" s="377">
        <v>15</v>
      </c>
      <c r="P185" s="360">
        <v>1501</v>
      </c>
      <c r="Q185" s="322"/>
      <c r="Z185" s="329"/>
    </row>
    <row r="186" spans="1:26" s="10" customFormat="1" ht="21" thickBot="1" x14ac:dyDescent="0.3">
      <c r="A186" s="740"/>
      <c r="B186" s="736"/>
      <c r="C186" s="733"/>
      <c r="D186" s="206">
        <v>1250</v>
      </c>
      <c r="E186" s="177" t="s">
        <v>159</v>
      </c>
      <c r="F186" s="199" t="s">
        <v>166</v>
      </c>
      <c r="G186" s="393">
        <v>134000</v>
      </c>
      <c r="H186" s="393">
        <v>100000</v>
      </c>
      <c r="I186" s="520">
        <v>100000</v>
      </c>
      <c r="J186" s="520">
        <v>85500</v>
      </c>
      <c r="K186" s="545" t="s">
        <v>708</v>
      </c>
      <c r="L186" s="180">
        <v>20</v>
      </c>
      <c r="M186" s="180">
        <v>25</v>
      </c>
      <c r="N186" s="692">
        <v>22</v>
      </c>
      <c r="O186" s="379">
        <v>15</v>
      </c>
      <c r="P186" s="362">
        <v>1501</v>
      </c>
      <c r="Q186" s="323"/>
      <c r="Z186" s="329"/>
    </row>
    <row r="187" spans="1:26" s="10" customFormat="1" ht="21" thickTop="1" x14ac:dyDescent="0.25">
      <c r="A187" s="740"/>
      <c r="B187" s="736"/>
      <c r="C187" s="744" t="s">
        <v>91</v>
      </c>
      <c r="D187" s="490">
        <v>1070</v>
      </c>
      <c r="E187" s="31">
        <v>1070</v>
      </c>
      <c r="F187" s="32" t="s">
        <v>167</v>
      </c>
      <c r="G187" s="79">
        <f>G188</f>
        <v>0</v>
      </c>
      <c r="H187" s="79">
        <f t="shared" ref="H187:J187" si="27">H188</f>
        <v>50000</v>
      </c>
      <c r="I187" s="79">
        <f t="shared" si="27"/>
        <v>100000</v>
      </c>
      <c r="J187" s="79">
        <f t="shared" si="27"/>
        <v>0</v>
      </c>
      <c r="K187" s="32"/>
      <c r="L187" s="61"/>
      <c r="M187" s="61"/>
      <c r="N187" s="61"/>
      <c r="O187" s="40">
        <v>12</v>
      </c>
      <c r="P187" s="41">
        <v>1201</v>
      </c>
      <c r="Q187" s="322"/>
      <c r="Z187" s="329"/>
    </row>
    <row r="188" spans="1:26" s="10" customFormat="1" ht="20.25" x14ac:dyDescent="0.25">
      <c r="A188" s="740"/>
      <c r="B188" s="736"/>
      <c r="C188" s="744"/>
      <c r="D188" s="204">
        <v>1070</v>
      </c>
      <c r="E188" s="47" t="s">
        <v>288</v>
      </c>
      <c r="F188" s="73" t="s">
        <v>289</v>
      </c>
      <c r="G188" s="120">
        <v>0</v>
      </c>
      <c r="H188" s="120">
        <v>50000</v>
      </c>
      <c r="I188" s="1">
        <v>100000</v>
      </c>
      <c r="J188" s="1">
        <v>0</v>
      </c>
      <c r="K188" s="534" t="s">
        <v>333</v>
      </c>
      <c r="L188" s="57">
        <v>1200</v>
      </c>
      <c r="M188" s="57">
        <v>1200</v>
      </c>
      <c r="N188" s="689">
        <v>1200</v>
      </c>
      <c r="O188" s="22">
        <v>12</v>
      </c>
      <c r="P188" s="23">
        <v>1201</v>
      </c>
      <c r="Q188" s="322"/>
      <c r="Z188" s="329"/>
    </row>
    <row r="189" spans="1:26" s="10" customFormat="1" ht="25.5" x14ac:dyDescent="0.25">
      <c r="A189" s="740"/>
      <c r="B189" s="736"/>
      <c r="C189" s="744"/>
      <c r="D189" s="204">
        <v>1360</v>
      </c>
      <c r="E189" s="49">
        <v>1360</v>
      </c>
      <c r="F189" s="50" t="s">
        <v>290</v>
      </c>
      <c r="G189" s="168">
        <f>G190+G191</f>
        <v>768081.18</v>
      </c>
      <c r="H189" s="168">
        <f t="shared" ref="H189:J189" si="28">H190+H191</f>
        <v>800000</v>
      </c>
      <c r="I189" s="168">
        <f t="shared" si="28"/>
        <v>1078800</v>
      </c>
      <c r="J189" s="168">
        <f t="shared" si="28"/>
        <v>934516.89</v>
      </c>
      <c r="K189" s="33"/>
      <c r="L189" s="63"/>
      <c r="M189" s="663"/>
      <c r="N189" s="63"/>
      <c r="O189" s="34">
        <v>12</v>
      </c>
      <c r="P189" s="35">
        <v>1201</v>
      </c>
      <c r="Q189" s="322"/>
      <c r="Z189" s="329"/>
    </row>
    <row r="190" spans="1:26" s="10" customFormat="1" ht="20.25" x14ac:dyDescent="0.25">
      <c r="A190" s="740"/>
      <c r="B190" s="736"/>
      <c r="C190" s="744"/>
      <c r="D190" s="204">
        <v>1360</v>
      </c>
      <c r="E190" s="251" t="s">
        <v>291</v>
      </c>
      <c r="F190" s="215" t="s">
        <v>293</v>
      </c>
      <c r="G190" s="227">
        <v>768081.18</v>
      </c>
      <c r="H190" s="227">
        <v>800000</v>
      </c>
      <c r="I190" s="1">
        <v>1078800</v>
      </c>
      <c r="J190" s="1">
        <v>934516.89</v>
      </c>
      <c r="K190" s="534" t="s">
        <v>334</v>
      </c>
      <c r="L190" s="709" t="s">
        <v>822</v>
      </c>
      <c r="M190" s="665" t="s">
        <v>823</v>
      </c>
      <c r="N190" s="710" t="s">
        <v>852</v>
      </c>
      <c r="O190" s="228">
        <v>12</v>
      </c>
      <c r="P190" s="229">
        <v>1201</v>
      </c>
      <c r="Q190" s="322"/>
      <c r="Z190" s="329"/>
    </row>
    <row r="191" spans="1:26" s="10" customFormat="1" x14ac:dyDescent="0.25">
      <c r="A191" s="740"/>
      <c r="B191" s="736"/>
      <c r="C191" s="744"/>
      <c r="D191" s="489"/>
      <c r="E191" s="231"/>
      <c r="F191" s="232"/>
      <c r="G191" s="233"/>
      <c r="H191" s="233"/>
      <c r="I191" s="1"/>
      <c r="J191" s="1"/>
      <c r="K191" s="534"/>
      <c r="L191" s="541"/>
      <c r="M191" s="664"/>
      <c r="N191" s="541"/>
      <c r="O191" s="474"/>
      <c r="P191" s="475"/>
      <c r="Q191" s="322"/>
      <c r="Z191" s="329"/>
    </row>
    <row r="192" spans="1:26" s="10" customFormat="1" ht="20.25" x14ac:dyDescent="0.25">
      <c r="A192" s="740"/>
      <c r="B192" s="736"/>
      <c r="C192" s="744"/>
      <c r="D192" s="489">
        <v>1135</v>
      </c>
      <c r="E192" s="313">
        <v>1135</v>
      </c>
      <c r="F192" s="222" t="s">
        <v>624</v>
      </c>
      <c r="G192" s="221">
        <f>G193</f>
        <v>837930.05</v>
      </c>
      <c r="H192" s="221">
        <f t="shared" ref="H192:J192" si="29">H193</f>
        <v>1241000</v>
      </c>
      <c r="I192" s="221">
        <f t="shared" si="29"/>
        <v>1483000</v>
      </c>
      <c r="J192" s="221">
        <f t="shared" si="29"/>
        <v>873660.05</v>
      </c>
      <c r="K192" s="33"/>
      <c r="L192" s="63"/>
      <c r="M192" s="63"/>
      <c r="N192" s="63"/>
      <c r="O192" s="448">
        <v>18</v>
      </c>
      <c r="P192" s="449">
        <v>1802</v>
      </c>
      <c r="Q192" s="322"/>
      <c r="Z192" s="329"/>
    </row>
    <row r="193" spans="1:26" s="10" customFormat="1" ht="20.25" x14ac:dyDescent="0.25">
      <c r="A193" s="740"/>
      <c r="B193" s="736"/>
      <c r="C193" s="744"/>
      <c r="D193" s="489">
        <v>1135</v>
      </c>
      <c r="E193" s="434" t="s">
        <v>757</v>
      </c>
      <c r="F193" s="435" t="s">
        <v>758</v>
      </c>
      <c r="G193" s="262">
        <v>837930.05</v>
      </c>
      <c r="H193" s="262">
        <v>1241000</v>
      </c>
      <c r="I193" s="1">
        <v>1483000</v>
      </c>
      <c r="J193" s="1">
        <v>873660.05</v>
      </c>
      <c r="K193" s="528" t="s">
        <v>781</v>
      </c>
      <c r="L193" s="561">
        <v>14</v>
      </c>
      <c r="M193" s="561">
        <v>21</v>
      </c>
      <c r="N193" s="689">
        <v>21</v>
      </c>
      <c r="O193" s="260">
        <v>18</v>
      </c>
      <c r="P193" s="261">
        <v>1802</v>
      </c>
      <c r="Q193" s="322" t="s">
        <v>672</v>
      </c>
      <c r="Z193" s="329"/>
    </row>
    <row r="194" spans="1:26" s="10" customFormat="1" x14ac:dyDescent="0.25">
      <c r="A194" s="740"/>
      <c r="B194" s="736"/>
      <c r="C194" s="744"/>
      <c r="D194" s="239"/>
      <c r="E194" s="43"/>
      <c r="F194" s="50"/>
      <c r="G194" s="9"/>
      <c r="H194" s="9"/>
      <c r="I194" s="9"/>
      <c r="J194" s="9"/>
      <c r="K194" s="264"/>
      <c r="L194" s="59"/>
      <c r="M194" s="59"/>
      <c r="N194" s="59"/>
      <c r="O194" s="34"/>
      <c r="P194" s="35"/>
      <c r="Q194" s="322"/>
      <c r="Z194" s="329"/>
    </row>
    <row r="195" spans="1:26" s="10" customFormat="1" ht="15.75" thickBot="1" x14ac:dyDescent="0.3">
      <c r="A195" s="741"/>
      <c r="B195" s="739"/>
      <c r="C195" s="745"/>
      <c r="D195" s="209"/>
      <c r="E195" s="195"/>
      <c r="F195" s="711"/>
      <c r="G195" s="712"/>
      <c r="H195" s="712"/>
      <c r="I195" s="713"/>
      <c r="J195" s="713"/>
      <c r="K195" s="714"/>
      <c r="L195" s="715"/>
      <c r="M195" s="715"/>
      <c r="N195" s="715"/>
      <c r="O195" s="155"/>
      <c r="P195" s="156"/>
      <c r="Q195" s="422"/>
      <c r="Z195" s="329"/>
    </row>
    <row r="196" spans="1:26" s="10" customFormat="1" ht="15.75" customHeight="1" thickTop="1" x14ac:dyDescent="0.25">
      <c r="A196" s="787" t="s">
        <v>92</v>
      </c>
      <c r="B196" s="736" t="s">
        <v>93</v>
      </c>
      <c r="C196" s="732" t="s">
        <v>94</v>
      </c>
      <c r="D196" s="490"/>
      <c r="E196" s="126"/>
      <c r="F196" s="127"/>
      <c r="G196" s="7"/>
      <c r="H196" s="7"/>
      <c r="I196" s="7"/>
      <c r="J196" s="7"/>
      <c r="K196" s="32"/>
      <c r="L196" s="61"/>
      <c r="M196" s="61"/>
      <c r="N196" s="61"/>
      <c r="O196" s="40"/>
      <c r="P196" s="41"/>
      <c r="Q196" s="322"/>
      <c r="Z196" s="329"/>
    </row>
    <row r="197" spans="1:26" s="10" customFormat="1" x14ac:dyDescent="0.25">
      <c r="A197" s="740"/>
      <c r="B197" s="736"/>
      <c r="C197" s="732"/>
      <c r="D197" s="204"/>
      <c r="E197" s="47"/>
      <c r="F197" s="48"/>
      <c r="G197" s="123"/>
      <c r="H197" s="123"/>
      <c r="I197" s="74"/>
      <c r="J197" s="74"/>
      <c r="K197" s="21"/>
      <c r="L197" s="76"/>
      <c r="M197" s="76"/>
      <c r="N197" s="76"/>
      <c r="O197" s="22"/>
      <c r="P197" s="23"/>
      <c r="Q197" s="322"/>
      <c r="Z197" s="329"/>
    </row>
    <row r="198" spans="1:26" s="10" customFormat="1" x14ac:dyDescent="0.25">
      <c r="A198" s="740"/>
      <c r="B198" s="736"/>
      <c r="C198" s="732"/>
      <c r="D198" s="204"/>
      <c r="E198" s="47"/>
      <c r="F198" s="48"/>
      <c r="G198" s="123"/>
      <c r="H198" s="123"/>
      <c r="I198" s="74"/>
      <c r="J198" s="74"/>
      <c r="K198" s="21"/>
      <c r="L198" s="76"/>
      <c r="M198" s="76"/>
      <c r="N198" s="76"/>
      <c r="O198" s="22"/>
      <c r="P198" s="23"/>
      <c r="Q198" s="322"/>
      <c r="Z198" s="329"/>
    </row>
    <row r="199" spans="1:26" s="10" customFormat="1" x14ac:dyDescent="0.25">
      <c r="A199" s="740"/>
      <c r="B199" s="736"/>
      <c r="C199" s="732"/>
      <c r="D199" s="204"/>
      <c r="E199" s="47"/>
      <c r="F199" s="48"/>
      <c r="G199" s="123"/>
      <c r="H199" s="123"/>
      <c r="I199" s="74"/>
      <c r="J199" s="74"/>
      <c r="K199" s="21"/>
      <c r="L199" s="76"/>
      <c r="M199" s="76"/>
      <c r="N199" s="76"/>
      <c r="O199" s="22"/>
      <c r="P199" s="23"/>
      <c r="Q199" s="322"/>
      <c r="Z199" s="329"/>
    </row>
    <row r="200" spans="1:26" s="10" customFormat="1" ht="15.75" thickBot="1" x14ac:dyDescent="0.3">
      <c r="A200" s="740"/>
      <c r="B200" s="736"/>
      <c r="C200" s="733"/>
      <c r="D200" s="206"/>
      <c r="E200" s="198"/>
      <c r="F200" s="199"/>
      <c r="G200" s="200"/>
      <c r="H200" s="200"/>
      <c r="I200" s="201"/>
      <c r="J200" s="201"/>
      <c r="K200" s="178"/>
      <c r="L200" s="487"/>
      <c r="M200" s="487"/>
      <c r="N200" s="487"/>
      <c r="O200" s="181"/>
      <c r="P200" s="182"/>
      <c r="Q200" s="323"/>
      <c r="Z200" s="329"/>
    </row>
    <row r="201" spans="1:26" s="10" customFormat="1" ht="21" thickTop="1" x14ac:dyDescent="0.25">
      <c r="A201" s="740"/>
      <c r="B201" s="736"/>
      <c r="C201" s="784" t="s">
        <v>827</v>
      </c>
      <c r="D201" s="203">
        <v>1130</v>
      </c>
      <c r="E201" s="185">
        <v>1130</v>
      </c>
      <c r="F201" s="250" t="s">
        <v>108</v>
      </c>
      <c r="G201" s="191">
        <f>G202</f>
        <v>24750</v>
      </c>
      <c r="H201" s="191">
        <f t="shared" ref="H201:J201" si="30">H202</f>
        <v>50000</v>
      </c>
      <c r="I201" s="191">
        <f t="shared" si="30"/>
        <v>50000</v>
      </c>
      <c r="J201" s="191">
        <f t="shared" si="30"/>
        <v>0</v>
      </c>
      <c r="K201" s="186"/>
      <c r="L201" s="188"/>
      <c r="M201" s="188"/>
      <c r="N201" s="188"/>
      <c r="O201" s="189">
        <v>18</v>
      </c>
      <c r="P201" s="190">
        <v>1801</v>
      </c>
      <c r="Q201" s="421"/>
      <c r="Z201" s="329"/>
    </row>
    <row r="202" spans="1:26" s="10" customFormat="1" ht="25.5" x14ac:dyDescent="0.25">
      <c r="A202" s="740"/>
      <c r="B202" s="736"/>
      <c r="C202" s="742"/>
      <c r="D202" s="204">
        <v>1130</v>
      </c>
      <c r="E202" s="47" t="s">
        <v>109</v>
      </c>
      <c r="F202" s="48" t="s">
        <v>110</v>
      </c>
      <c r="G202" s="120">
        <v>24750</v>
      </c>
      <c r="H202" s="120">
        <v>50000</v>
      </c>
      <c r="I202" s="1">
        <v>50000</v>
      </c>
      <c r="J202" s="1">
        <v>0</v>
      </c>
      <c r="K202" s="534" t="s">
        <v>687</v>
      </c>
      <c r="L202" s="57">
        <v>1</v>
      </c>
      <c r="M202" s="57">
        <v>1</v>
      </c>
      <c r="N202" s="689">
        <v>0</v>
      </c>
      <c r="O202" s="22">
        <v>18</v>
      </c>
      <c r="P202" s="23">
        <v>1801</v>
      </c>
      <c r="Q202" s="322"/>
      <c r="Z202" s="329"/>
    </row>
    <row r="203" spans="1:26" s="10" customFormat="1" x14ac:dyDescent="0.25">
      <c r="A203" s="740"/>
      <c r="B203" s="736"/>
      <c r="C203" s="785"/>
      <c r="D203" s="204"/>
      <c r="E203" s="20"/>
      <c r="F203" s="21"/>
      <c r="G203" s="1"/>
      <c r="H203" s="1"/>
      <c r="I203" s="1"/>
      <c r="J203" s="1"/>
      <c r="K203" s="21"/>
      <c r="L203" s="57"/>
      <c r="M203" s="57"/>
      <c r="N203" s="57"/>
      <c r="O203" s="22"/>
      <c r="P203" s="23"/>
      <c r="Q203" s="322"/>
      <c r="Z203" s="329"/>
    </row>
    <row r="204" spans="1:26" s="10" customFormat="1" ht="15.75" thickBot="1" x14ac:dyDescent="0.3">
      <c r="A204" s="740"/>
      <c r="B204" s="736"/>
      <c r="C204" s="786"/>
      <c r="D204" s="206"/>
      <c r="E204" s="177"/>
      <c r="F204" s="178"/>
      <c r="G204" s="179"/>
      <c r="H204" s="179"/>
      <c r="I204" s="179"/>
      <c r="J204" s="179"/>
      <c r="K204" s="178"/>
      <c r="L204" s="180"/>
      <c r="M204" s="180"/>
      <c r="N204" s="180"/>
      <c r="O204" s="181"/>
      <c r="P204" s="182"/>
      <c r="Q204" s="323"/>
      <c r="Z204" s="329"/>
    </row>
    <row r="205" spans="1:26" s="10" customFormat="1" ht="21" thickTop="1" x14ac:dyDescent="0.25">
      <c r="A205" s="740"/>
      <c r="B205" s="736"/>
      <c r="C205" s="742" t="s">
        <v>95</v>
      </c>
      <c r="D205" s="490">
        <v>1130</v>
      </c>
      <c r="E205" s="31">
        <v>1130</v>
      </c>
      <c r="F205" s="32" t="s">
        <v>108</v>
      </c>
      <c r="G205" s="79">
        <f>G206</f>
        <v>0</v>
      </c>
      <c r="H205" s="79">
        <f t="shared" ref="H205:J205" si="31">H206</f>
        <v>50000</v>
      </c>
      <c r="I205" s="79">
        <f t="shared" si="31"/>
        <v>47800</v>
      </c>
      <c r="J205" s="79">
        <f t="shared" si="31"/>
        <v>0</v>
      </c>
      <c r="K205" s="32"/>
      <c r="L205" s="61"/>
      <c r="M205" s="61"/>
      <c r="N205" s="61"/>
      <c r="O205" s="40">
        <v>18</v>
      </c>
      <c r="P205" s="41">
        <v>1801</v>
      </c>
      <c r="Q205" s="322"/>
      <c r="Z205" s="329"/>
    </row>
    <row r="206" spans="1:26" s="10" customFormat="1" ht="20.25" x14ac:dyDescent="0.25">
      <c r="A206" s="740"/>
      <c r="B206" s="736"/>
      <c r="C206" s="785"/>
      <c r="D206" s="210">
        <v>1130</v>
      </c>
      <c r="E206" s="47" t="s">
        <v>111</v>
      </c>
      <c r="F206" s="48" t="s">
        <v>112</v>
      </c>
      <c r="G206" s="75">
        <v>0</v>
      </c>
      <c r="H206" s="75">
        <v>50000</v>
      </c>
      <c r="I206" s="1">
        <v>47800</v>
      </c>
      <c r="J206" s="1">
        <v>0</v>
      </c>
      <c r="K206" s="534" t="s">
        <v>821</v>
      </c>
      <c r="L206" s="57">
        <v>1</v>
      </c>
      <c r="M206" s="57">
        <v>1</v>
      </c>
      <c r="N206" s="689">
        <v>0</v>
      </c>
      <c r="O206" s="22">
        <v>18</v>
      </c>
      <c r="P206" s="23">
        <v>1801</v>
      </c>
      <c r="Q206" s="322"/>
      <c r="Z206" s="329"/>
    </row>
    <row r="207" spans="1:26" s="10" customFormat="1" ht="20.25" x14ac:dyDescent="0.25">
      <c r="A207" s="740"/>
      <c r="B207" s="736"/>
      <c r="C207" s="785"/>
      <c r="D207" s="204">
        <v>1140</v>
      </c>
      <c r="E207" s="43">
        <v>1140</v>
      </c>
      <c r="F207" s="33" t="s">
        <v>113</v>
      </c>
      <c r="G207" s="9">
        <f>G208</f>
        <v>0</v>
      </c>
      <c r="H207" s="9">
        <f t="shared" ref="H207:J207" si="32">H208</f>
        <v>50000</v>
      </c>
      <c r="I207" s="9">
        <f t="shared" si="32"/>
        <v>62000</v>
      </c>
      <c r="J207" s="9">
        <f t="shared" si="32"/>
        <v>8583.9500000000007</v>
      </c>
      <c r="K207" s="33"/>
      <c r="L207" s="59"/>
      <c r="M207" s="59"/>
      <c r="N207" s="59"/>
      <c r="O207" s="34">
        <v>18</v>
      </c>
      <c r="P207" s="35">
        <v>1801</v>
      </c>
      <c r="Q207" s="322"/>
      <c r="Z207" s="329"/>
    </row>
    <row r="208" spans="1:26" s="10" customFormat="1" ht="21" thickBot="1" x14ac:dyDescent="0.3">
      <c r="A208" s="740"/>
      <c r="B208" s="737"/>
      <c r="C208" s="743"/>
      <c r="D208" s="205">
        <v>1140</v>
      </c>
      <c r="E208" s="28" t="s">
        <v>114</v>
      </c>
      <c r="F208" s="468" t="s">
        <v>115</v>
      </c>
      <c r="G208" s="2">
        <v>0</v>
      </c>
      <c r="H208" s="2">
        <v>50000</v>
      </c>
      <c r="I208" s="2">
        <v>62000</v>
      </c>
      <c r="J208" s="2">
        <v>8583.9500000000007</v>
      </c>
      <c r="K208" s="563" t="s">
        <v>107</v>
      </c>
      <c r="L208" s="58">
        <v>3</v>
      </c>
      <c r="M208" s="58">
        <v>3</v>
      </c>
      <c r="N208" s="702">
        <v>1</v>
      </c>
      <c r="O208" s="29">
        <v>18</v>
      </c>
      <c r="P208" s="30">
        <v>1801</v>
      </c>
      <c r="Q208" s="324"/>
      <c r="Z208" s="329"/>
    </row>
    <row r="209" spans="1:26" s="10" customFormat="1" ht="20.25" x14ac:dyDescent="0.25">
      <c r="A209" s="740"/>
      <c r="B209" s="735" t="s">
        <v>96</v>
      </c>
      <c r="C209" s="746" t="s">
        <v>97</v>
      </c>
      <c r="D209" s="490">
        <v>1140</v>
      </c>
      <c r="E209" s="31">
        <v>1140</v>
      </c>
      <c r="F209" s="32" t="s">
        <v>113</v>
      </c>
      <c r="G209" s="7">
        <f>G210</f>
        <v>32466</v>
      </c>
      <c r="H209" s="7">
        <f t="shared" ref="H209:J209" si="33">H210</f>
        <v>43600</v>
      </c>
      <c r="I209" s="7">
        <f t="shared" si="33"/>
        <v>1124</v>
      </c>
      <c r="J209" s="7">
        <f t="shared" si="33"/>
        <v>1123.3599999999999</v>
      </c>
      <c r="K209" s="32"/>
      <c r="L209" s="61"/>
      <c r="M209" s="61"/>
      <c r="N209" s="61"/>
      <c r="O209" s="40">
        <v>18</v>
      </c>
      <c r="P209" s="41">
        <v>1801</v>
      </c>
      <c r="Q209" s="322"/>
      <c r="Z209" s="329"/>
    </row>
    <row r="210" spans="1:26" s="10" customFormat="1" ht="38.25" x14ac:dyDescent="0.25">
      <c r="A210" s="740"/>
      <c r="B210" s="736"/>
      <c r="C210" s="732"/>
      <c r="D210" s="204">
        <v>1140</v>
      </c>
      <c r="E210" s="20" t="s">
        <v>246</v>
      </c>
      <c r="F210" s="48" t="s">
        <v>247</v>
      </c>
      <c r="G210" s="1">
        <v>32466</v>
      </c>
      <c r="H210" s="1">
        <v>43600</v>
      </c>
      <c r="I210" s="1">
        <v>1124</v>
      </c>
      <c r="J210" s="1">
        <v>1123.3599999999999</v>
      </c>
      <c r="K210" s="534" t="s">
        <v>701</v>
      </c>
      <c r="L210" s="57">
        <v>0</v>
      </c>
      <c r="M210" s="57">
        <v>0</v>
      </c>
      <c r="N210" s="689">
        <v>0</v>
      </c>
      <c r="O210" s="22">
        <v>18</v>
      </c>
      <c r="P210" s="23">
        <v>1801</v>
      </c>
      <c r="Q210" s="322"/>
      <c r="Z210" s="329"/>
    </row>
    <row r="211" spans="1:26" s="10" customFormat="1" ht="20.25" x14ac:dyDescent="0.25">
      <c r="A211" s="740"/>
      <c r="B211" s="736"/>
      <c r="C211" s="732"/>
      <c r="D211" s="490">
        <v>1166</v>
      </c>
      <c r="E211" s="31">
        <v>1166</v>
      </c>
      <c r="F211" s="32" t="s">
        <v>235</v>
      </c>
      <c r="G211" s="7">
        <f>SUM(G212:G216)</f>
        <v>1471015.9500000002</v>
      </c>
      <c r="H211" s="7">
        <f t="shared" ref="H211:J211" si="34">SUM(H212:H216)</f>
        <v>1449000</v>
      </c>
      <c r="I211" s="7">
        <f t="shared" si="34"/>
        <v>2156000</v>
      </c>
      <c r="J211" s="7">
        <f t="shared" si="34"/>
        <v>1822500.7300000002</v>
      </c>
      <c r="K211" s="32"/>
      <c r="L211" s="61"/>
      <c r="M211" s="61"/>
      <c r="N211" s="61"/>
      <c r="O211" s="40">
        <v>18</v>
      </c>
      <c r="P211" s="41">
        <v>1801</v>
      </c>
      <c r="Q211" s="322"/>
      <c r="Z211" s="329"/>
    </row>
    <row r="212" spans="1:26" s="10" customFormat="1" ht="25.5" x14ac:dyDescent="0.25">
      <c r="A212" s="740"/>
      <c r="B212" s="736"/>
      <c r="C212" s="732"/>
      <c r="D212" s="204">
        <v>1166</v>
      </c>
      <c r="E212" s="20" t="s">
        <v>236</v>
      </c>
      <c r="F212" s="48" t="s">
        <v>241</v>
      </c>
      <c r="G212" s="75">
        <v>800000</v>
      </c>
      <c r="H212" s="75">
        <v>780000</v>
      </c>
      <c r="I212" s="1">
        <v>1040000</v>
      </c>
      <c r="J212" s="1">
        <v>1040000</v>
      </c>
      <c r="K212" s="534" t="s">
        <v>689</v>
      </c>
      <c r="L212" s="57">
        <v>1</v>
      </c>
      <c r="M212" s="57">
        <v>1</v>
      </c>
      <c r="N212" s="689">
        <v>1</v>
      </c>
      <c r="O212" s="22">
        <v>18</v>
      </c>
      <c r="P212" s="23">
        <v>1801</v>
      </c>
      <c r="Q212" s="322"/>
      <c r="Z212" s="329"/>
    </row>
    <row r="213" spans="1:26" s="10" customFormat="1" ht="39" x14ac:dyDescent="0.25">
      <c r="A213" s="740"/>
      <c r="B213" s="736"/>
      <c r="C213" s="732"/>
      <c r="D213" s="204">
        <v>1166</v>
      </c>
      <c r="E213" s="53" t="s">
        <v>237</v>
      </c>
      <c r="F213" s="167" t="s">
        <v>242</v>
      </c>
      <c r="G213" s="75">
        <v>452733.33</v>
      </c>
      <c r="H213" s="75">
        <v>320000</v>
      </c>
      <c r="I213" s="1">
        <v>610000</v>
      </c>
      <c r="J213" s="1">
        <v>338094.05</v>
      </c>
      <c r="K213" s="564" t="s">
        <v>688</v>
      </c>
      <c r="L213" s="57">
        <v>2</v>
      </c>
      <c r="M213" s="57">
        <v>2</v>
      </c>
      <c r="N213" s="689">
        <v>2</v>
      </c>
      <c r="O213" s="22">
        <v>18</v>
      </c>
      <c r="P213" s="23">
        <v>1801</v>
      </c>
      <c r="Q213" s="322"/>
      <c r="Z213" s="329"/>
    </row>
    <row r="214" spans="1:26" s="10" customFormat="1" ht="38.25" x14ac:dyDescent="0.25">
      <c r="A214" s="740"/>
      <c r="B214" s="736"/>
      <c r="C214" s="732"/>
      <c r="D214" s="204">
        <v>1166</v>
      </c>
      <c r="E214" s="166" t="s">
        <v>238</v>
      </c>
      <c r="F214" s="167" t="s">
        <v>243</v>
      </c>
      <c r="G214" s="75">
        <v>3000</v>
      </c>
      <c r="H214" s="75">
        <v>129000</v>
      </c>
      <c r="I214" s="1">
        <v>16000</v>
      </c>
      <c r="J214" s="1">
        <v>4144.6000000000004</v>
      </c>
      <c r="K214" s="534" t="s">
        <v>716</v>
      </c>
      <c r="L214" s="57">
        <v>1</v>
      </c>
      <c r="M214" s="57">
        <v>1</v>
      </c>
      <c r="N214" s="689">
        <v>1</v>
      </c>
      <c r="O214" s="22">
        <v>18</v>
      </c>
      <c r="P214" s="23">
        <v>1801</v>
      </c>
      <c r="Q214" s="322"/>
      <c r="Z214" s="329"/>
    </row>
    <row r="215" spans="1:26" s="10" customFormat="1" ht="25.5" x14ac:dyDescent="0.25">
      <c r="A215" s="740"/>
      <c r="B215" s="736"/>
      <c r="C215" s="732"/>
      <c r="D215" s="210">
        <v>1166</v>
      </c>
      <c r="E215" s="225" t="s">
        <v>239</v>
      </c>
      <c r="F215" s="215" t="s">
        <v>244</v>
      </c>
      <c r="G215" s="227">
        <v>11475</v>
      </c>
      <c r="H215" s="227">
        <v>10000</v>
      </c>
      <c r="I215" s="1">
        <v>10000</v>
      </c>
      <c r="J215" s="1">
        <v>7999.58</v>
      </c>
      <c r="K215" s="534" t="s">
        <v>320</v>
      </c>
      <c r="L215" s="57">
        <v>1</v>
      </c>
      <c r="M215" s="57">
        <v>1</v>
      </c>
      <c r="N215" s="689">
        <v>1</v>
      </c>
      <c r="O215" s="228">
        <v>18</v>
      </c>
      <c r="P215" s="229">
        <v>1801</v>
      </c>
      <c r="Q215" s="322"/>
      <c r="Z215" s="329"/>
    </row>
    <row r="216" spans="1:26" s="10" customFormat="1" ht="21" thickBot="1" x14ac:dyDescent="0.3">
      <c r="A216" s="740"/>
      <c r="B216" s="736"/>
      <c r="C216" s="733"/>
      <c r="D216" s="211">
        <v>1166</v>
      </c>
      <c r="E216" s="198" t="s">
        <v>240</v>
      </c>
      <c r="F216" s="199" t="s">
        <v>245</v>
      </c>
      <c r="G216" s="197">
        <v>203807.62</v>
      </c>
      <c r="H216" s="197">
        <v>210000</v>
      </c>
      <c r="I216" s="179">
        <v>480000</v>
      </c>
      <c r="J216" s="179">
        <v>432262.5</v>
      </c>
      <c r="K216" s="545" t="s">
        <v>335</v>
      </c>
      <c r="L216" s="180">
        <v>6</v>
      </c>
      <c r="M216" s="180">
        <v>6</v>
      </c>
      <c r="N216" s="692">
        <v>6</v>
      </c>
      <c r="O216" s="181">
        <v>18</v>
      </c>
      <c r="P216" s="182">
        <v>1801</v>
      </c>
      <c r="Q216" s="323"/>
      <c r="Z216" s="329"/>
    </row>
    <row r="217" spans="1:26" s="10" customFormat="1" ht="15.75" thickTop="1" x14ac:dyDescent="0.25">
      <c r="A217" s="740"/>
      <c r="B217" s="736"/>
      <c r="C217" s="742" t="s">
        <v>854</v>
      </c>
      <c r="D217" s="490"/>
      <c r="E217" s="31"/>
      <c r="F217" s="32"/>
      <c r="G217" s="7"/>
      <c r="H217" s="7"/>
      <c r="I217" s="7"/>
      <c r="J217" s="7"/>
      <c r="K217" s="32"/>
      <c r="L217" s="61"/>
      <c r="M217" s="61"/>
      <c r="N217" s="61"/>
      <c r="O217" s="40"/>
      <c r="P217" s="41"/>
      <c r="Q217" s="322"/>
      <c r="Z217" s="329"/>
    </row>
    <row r="218" spans="1:26" s="10" customFormat="1" x14ac:dyDescent="0.25">
      <c r="A218" s="740"/>
      <c r="B218" s="736"/>
      <c r="C218" s="732"/>
      <c r="D218" s="490"/>
      <c r="E218" s="31"/>
      <c r="F218" s="32"/>
      <c r="G218" s="7"/>
      <c r="H218" s="7"/>
      <c r="I218" s="7"/>
      <c r="J218" s="7"/>
      <c r="K218" s="32"/>
      <c r="L218" s="61"/>
      <c r="M218" s="61"/>
      <c r="N218" s="61"/>
      <c r="O218" s="40"/>
      <c r="P218" s="41"/>
      <c r="Q218" s="322"/>
      <c r="Z218" s="329"/>
    </row>
    <row r="219" spans="1:26" s="10" customFormat="1" x14ac:dyDescent="0.25">
      <c r="A219" s="740"/>
      <c r="B219" s="736"/>
      <c r="C219" s="732"/>
      <c r="D219" s="204"/>
      <c r="E219" s="166"/>
      <c r="F219" s="167"/>
      <c r="G219" s="75"/>
      <c r="H219" s="75"/>
      <c r="I219" s="5"/>
      <c r="J219" s="5"/>
      <c r="K219" s="21"/>
      <c r="L219" s="76"/>
      <c r="M219" s="76"/>
      <c r="N219" s="76"/>
      <c r="O219" s="22"/>
      <c r="P219" s="23"/>
      <c r="Q219" s="322"/>
      <c r="Z219" s="329"/>
    </row>
    <row r="220" spans="1:26" s="10" customFormat="1" ht="15.75" thickBot="1" x14ac:dyDescent="0.3">
      <c r="A220" s="740"/>
      <c r="B220" s="737"/>
      <c r="C220" s="743"/>
      <c r="D220" s="205"/>
      <c r="E220" s="28"/>
      <c r="F220" s="6"/>
      <c r="G220" s="2"/>
      <c r="H220" s="2"/>
      <c r="I220" s="2"/>
      <c r="J220" s="2"/>
      <c r="K220" s="6"/>
      <c r="L220" s="481"/>
      <c r="M220" s="481"/>
      <c r="N220" s="481"/>
      <c r="O220" s="29"/>
      <c r="P220" s="30"/>
      <c r="Q220" s="324"/>
      <c r="Z220" s="329"/>
    </row>
    <row r="221" spans="1:26" s="10" customFormat="1" ht="20.25" customHeight="1" x14ac:dyDescent="0.25">
      <c r="A221" s="731" t="s">
        <v>92</v>
      </c>
      <c r="B221" s="735" t="s">
        <v>98</v>
      </c>
      <c r="C221" s="746" t="s">
        <v>99</v>
      </c>
      <c r="D221" s="208">
        <v>1090</v>
      </c>
      <c r="E221" s="36">
        <v>1090</v>
      </c>
      <c r="F221" s="37" t="s">
        <v>253</v>
      </c>
      <c r="G221" s="416">
        <f>SUM(G222:G224)</f>
        <v>84452.92</v>
      </c>
      <c r="H221" s="416">
        <f>SUM(H222:H224)</f>
        <v>115000</v>
      </c>
      <c r="I221" s="416">
        <f>SUM(I222:I224)</f>
        <v>117000</v>
      </c>
      <c r="J221" s="416">
        <f>SUM(J222:J224)</f>
        <v>77000</v>
      </c>
      <c r="K221" s="37"/>
      <c r="L221" s="60"/>
      <c r="M221" s="60"/>
      <c r="N221" s="60"/>
      <c r="O221" s="38">
        <v>17</v>
      </c>
      <c r="P221" s="39">
        <v>1701</v>
      </c>
      <c r="Q221" s="322"/>
      <c r="Z221" s="329"/>
    </row>
    <row r="222" spans="1:26" s="10" customFormat="1" ht="20.25" x14ac:dyDescent="0.25">
      <c r="A222" s="731"/>
      <c r="B222" s="736"/>
      <c r="C222" s="732"/>
      <c r="D222" s="489">
        <v>1090</v>
      </c>
      <c r="E222" s="157" t="s">
        <v>254</v>
      </c>
      <c r="F222" s="158" t="s">
        <v>255</v>
      </c>
      <c r="G222" s="700">
        <v>30000</v>
      </c>
      <c r="H222" s="700">
        <v>45000</v>
      </c>
      <c r="I222" s="519">
        <v>45000</v>
      </c>
      <c r="J222" s="519">
        <v>45000</v>
      </c>
      <c r="K222" s="534" t="s">
        <v>337</v>
      </c>
      <c r="L222" s="57">
        <v>200</v>
      </c>
      <c r="M222" s="57">
        <v>200</v>
      </c>
      <c r="N222" s="689">
        <v>402</v>
      </c>
      <c r="O222" s="26">
        <v>17</v>
      </c>
      <c r="P222" s="27">
        <v>1701</v>
      </c>
      <c r="Q222" s="322"/>
      <c r="Z222" s="329"/>
    </row>
    <row r="223" spans="1:26" s="10" customFormat="1" ht="20.25" x14ac:dyDescent="0.25">
      <c r="A223" s="731"/>
      <c r="B223" s="736"/>
      <c r="C223" s="732"/>
      <c r="D223" s="204">
        <v>1090</v>
      </c>
      <c r="E223" s="47" t="s">
        <v>256</v>
      </c>
      <c r="F223" s="48" t="s">
        <v>257</v>
      </c>
      <c r="G223" s="382">
        <v>24452.92</v>
      </c>
      <c r="H223" s="382">
        <v>40000</v>
      </c>
      <c r="I223" s="519">
        <v>40000</v>
      </c>
      <c r="J223" s="519">
        <v>0</v>
      </c>
      <c r="K223" s="534" t="s">
        <v>690</v>
      </c>
      <c r="L223" s="57">
        <v>1</v>
      </c>
      <c r="M223" s="57">
        <v>1</v>
      </c>
      <c r="N223" s="689">
        <v>0</v>
      </c>
      <c r="O223" s="22">
        <v>17</v>
      </c>
      <c r="P223" s="23">
        <v>1701</v>
      </c>
      <c r="Q223" s="322"/>
      <c r="Z223" s="329"/>
    </row>
    <row r="224" spans="1:26" s="10" customFormat="1" ht="25.5" x14ac:dyDescent="0.25">
      <c r="A224" s="731"/>
      <c r="B224" s="736"/>
      <c r="C224" s="732"/>
      <c r="D224" s="204">
        <v>1090</v>
      </c>
      <c r="E224" s="47" t="s">
        <v>258</v>
      </c>
      <c r="F224" s="48" t="s">
        <v>259</v>
      </c>
      <c r="G224" s="382">
        <v>30000</v>
      </c>
      <c r="H224" s="382">
        <v>30000</v>
      </c>
      <c r="I224" s="519">
        <v>32000</v>
      </c>
      <c r="J224" s="519">
        <v>32000</v>
      </c>
      <c r="K224" s="534" t="s">
        <v>338</v>
      </c>
      <c r="L224" s="57">
        <v>5</v>
      </c>
      <c r="M224" s="57">
        <v>5</v>
      </c>
      <c r="N224" s="689">
        <v>7</v>
      </c>
      <c r="O224" s="22">
        <v>17</v>
      </c>
      <c r="P224" s="23">
        <v>1701</v>
      </c>
      <c r="Q224" s="322"/>
      <c r="Z224" s="329"/>
    </row>
    <row r="225" spans="1:26" s="10" customFormat="1" x14ac:dyDescent="0.25">
      <c r="A225" s="731"/>
      <c r="B225" s="736"/>
      <c r="C225" s="732"/>
      <c r="D225" s="489"/>
      <c r="E225" s="157"/>
      <c r="F225" s="158"/>
      <c r="G225" s="700"/>
      <c r="H225" s="700"/>
      <c r="I225" s="701"/>
      <c r="J225" s="701"/>
      <c r="K225" s="528"/>
      <c r="L225" s="170"/>
      <c r="M225" s="170"/>
      <c r="N225" s="170"/>
      <c r="O225" s="26"/>
      <c r="P225" s="27"/>
      <c r="Q225" s="333"/>
      <c r="Z225" s="329"/>
    </row>
    <row r="226" spans="1:26" s="10" customFormat="1" ht="15.75" thickBot="1" x14ac:dyDescent="0.3">
      <c r="A226" s="731"/>
      <c r="B226" s="736"/>
      <c r="C226" s="733"/>
      <c r="D226" s="206"/>
      <c r="E226" s="177"/>
      <c r="F226" s="178"/>
      <c r="G226" s="179"/>
      <c r="H226" s="179"/>
      <c r="I226" s="179"/>
      <c r="J226" s="179"/>
      <c r="K226" s="178"/>
      <c r="L226" s="487"/>
      <c r="M226" s="487"/>
      <c r="N226" s="487"/>
      <c r="O226" s="181"/>
      <c r="P226" s="182"/>
      <c r="Q226" s="323"/>
      <c r="Z226" s="329"/>
    </row>
    <row r="227" spans="1:26" s="10" customFormat="1" ht="15.75" customHeight="1" thickTop="1" x14ac:dyDescent="0.25">
      <c r="A227" s="731"/>
      <c r="B227" s="736"/>
      <c r="C227" s="784" t="s">
        <v>100</v>
      </c>
      <c r="D227" s="203"/>
      <c r="E227" s="185"/>
      <c r="F227" s="186"/>
      <c r="G227" s="187"/>
      <c r="H227" s="187"/>
      <c r="I227" s="187"/>
      <c r="J227" s="187"/>
      <c r="K227" s="186"/>
      <c r="L227" s="188"/>
      <c r="M227" s="188"/>
      <c r="N227" s="188"/>
      <c r="O227" s="189"/>
      <c r="P227" s="190"/>
      <c r="Q227" s="322"/>
      <c r="Z227" s="329"/>
    </row>
    <row r="228" spans="1:26" s="10" customFormat="1" x14ac:dyDescent="0.25">
      <c r="A228" s="731"/>
      <c r="B228" s="736"/>
      <c r="C228" s="785"/>
      <c r="D228" s="204"/>
      <c r="E228" s="70"/>
      <c r="F228" s="71"/>
      <c r="G228" s="77"/>
      <c r="H228" s="77"/>
      <c r="I228" s="77"/>
      <c r="J228" s="77"/>
      <c r="K228" s="71"/>
      <c r="L228" s="78"/>
      <c r="M228" s="78"/>
      <c r="N228" s="78"/>
      <c r="O228" s="68"/>
      <c r="P228" s="69"/>
      <c r="Q228" s="322"/>
      <c r="Z228" s="329"/>
    </row>
    <row r="229" spans="1:26" s="10" customFormat="1" x14ac:dyDescent="0.25">
      <c r="A229" s="731"/>
      <c r="B229" s="736"/>
      <c r="C229" s="785"/>
      <c r="D229" s="204"/>
      <c r="E229" s="70"/>
      <c r="F229" s="71"/>
      <c r="G229" s="77"/>
      <c r="H229" s="77"/>
      <c r="I229" s="77"/>
      <c r="J229" s="77"/>
      <c r="K229" s="71"/>
      <c r="L229" s="78"/>
      <c r="M229" s="78"/>
      <c r="N229" s="78"/>
      <c r="O229" s="68"/>
      <c r="P229" s="69"/>
      <c r="Q229" s="322"/>
      <c r="Z229" s="329"/>
    </row>
    <row r="230" spans="1:26" s="10" customFormat="1" x14ac:dyDescent="0.25">
      <c r="A230" s="731"/>
      <c r="B230" s="736"/>
      <c r="C230" s="785"/>
      <c r="D230" s="204"/>
      <c r="E230" s="20"/>
      <c r="F230" s="21"/>
      <c r="G230" s="1"/>
      <c r="H230" s="1"/>
      <c r="I230" s="1"/>
      <c r="J230" s="1"/>
      <c r="K230" s="21"/>
      <c r="L230" s="57"/>
      <c r="M230" s="57"/>
      <c r="N230" s="57"/>
      <c r="O230" s="22"/>
      <c r="P230" s="23"/>
      <c r="Q230" s="322"/>
      <c r="Z230" s="329"/>
    </row>
    <row r="231" spans="1:26" s="10" customFormat="1" ht="15.75" thickBot="1" x14ac:dyDescent="0.3">
      <c r="A231" s="731"/>
      <c r="B231" s="736"/>
      <c r="C231" s="786"/>
      <c r="D231" s="206"/>
      <c r="E231" s="177"/>
      <c r="F231" s="178"/>
      <c r="G231" s="179"/>
      <c r="H231" s="179"/>
      <c r="I231" s="179"/>
      <c r="J231" s="179"/>
      <c r="K231" s="178"/>
      <c r="L231" s="180"/>
      <c r="M231" s="180"/>
      <c r="N231" s="180"/>
      <c r="O231" s="181"/>
      <c r="P231" s="182"/>
      <c r="Q231" s="323"/>
      <c r="Z231" s="329"/>
    </row>
    <row r="232" spans="1:26" s="10" customFormat="1" ht="21" thickTop="1" x14ac:dyDescent="0.25">
      <c r="A232" s="731"/>
      <c r="B232" s="736"/>
      <c r="C232" s="784" t="s">
        <v>101</v>
      </c>
      <c r="D232" s="203">
        <v>1070</v>
      </c>
      <c r="E232" s="318">
        <v>1070</v>
      </c>
      <c r="F232" s="319" t="s">
        <v>167</v>
      </c>
      <c r="G232" s="417">
        <f>G233</f>
        <v>0</v>
      </c>
      <c r="H232" s="417">
        <f t="shared" ref="H232:J232" si="35">H233</f>
        <v>0</v>
      </c>
      <c r="I232" s="417">
        <f t="shared" si="35"/>
        <v>3658000</v>
      </c>
      <c r="J232" s="417">
        <f t="shared" si="35"/>
        <v>562029.59</v>
      </c>
      <c r="K232" s="186"/>
      <c r="L232" s="188"/>
      <c r="M232" s="188"/>
      <c r="N232" s="188"/>
      <c r="O232" s="189">
        <v>17</v>
      </c>
      <c r="P232" s="190"/>
      <c r="Q232" s="421"/>
      <c r="Z232" s="329"/>
    </row>
    <row r="233" spans="1:26" s="10" customFormat="1" ht="20.25" x14ac:dyDescent="0.25">
      <c r="A233" s="731"/>
      <c r="B233" s="736"/>
      <c r="C233" s="732"/>
      <c r="D233" s="312">
        <v>1070</v>
      </c>
      <c r="E233" s="513" t="s">
        <v>811</v>
      </c>
      <c r="F233" s="514" t="s">
        <v>812</v>
      </c>
      <c r="G233" s="75">
        <v>0</v>
      </c>
      <c r="H233" s="75">
        <v>0</v>
      </c>
      <c r="I233" s="1">
        <v>3658000</v>
      </c>
      <c r="J233" s="1">
        <v>562029.59</v>
      </c>
      <c r="K233" s="534" t="s">
        <v>824</v>
      </c>
      <c r="L233" s="57">
        <v>0</v>
      </c>
      <c r="M233" s="57">
        <v>1</v>
      </c>
      <c r="N233" s="689">
        <v>0.5</v>
      </c>
      <c r="O233" s="22">
        <v>17</v>
      </c>
      <c r="P233" s="23">
        <v>1701</v>
      </c>
      <c r="Q233" s="322"/>
      <c r="Z233" s="329"/>
    </row>
    <row r="234" spans="1:26" s="10" customFormat="1" x14ac:dyDescent="0.25">
      <c r="A234" s="731"/>
      <c r="B234" s="736"/>
      <c r="C234" s="732"/>
      <c r="D234" s="451"/>
      <c r="E234" s="452"/>
      <c r="F234" s="453"/>
      <c r="G234" s="454"/>
      <c r="H234" s="454"/>
      <c r="I234" s="454"/>
      <c r="J234" s="454"/>
      <c r="K234" s="455"/>
      <c r="L234" s="456"/>
      <c r="M234" s="456"/>
      <c r="N234" s="456"/>
      <c r="O234" s="457"/>
      <c r="P234" s="458"/>
      <c r="Q234" s="433"/>
      <c r="Z234" s="329"/>
    </row>
    <row r="235" spans="1:26" s="10" customFormat="1" x14ac:dyDescent="0.25">
      <c r="A235" s="731"/>
      <c r="B235" s="736"/>
      <c r="C235" s="732"/>
      <c r="D235" s="442"/>
      <c r="E235" s="443"/>
      <c r="F235" s="444"/>
      <c r="G235" s="445"/>
      <c r="H235" s="445"/>
      <c r="I235" s="445"/>
      <c r="J235" s="445"/>
      <c r="K235" s="446"/>
      <c r="L235" s="447"/>
      <c r="M235" s="447"/>
      <c r="N235" s="447"/>
      <c r="O235" s="448"/>
      <c r="P235" s="449"/>
      <c r="Q235" s="450"/>
      <c r="Z235" s="329"/>
    </row>
    <row r="236" spans="1:26" s="10" customFormat="1" x14ac:dyDescent="0.25">
      <c r="A236" s="731"/>
      <c r="B236" s="736"/>
      <c r="C236" s="732"/>
      <c r="D236" s="213"/>
      <c r="E236" s="436"/>
      <c r="F236" s="437"/>
      <c r="G236" s="438"/>
      <c r="H236" s="438"/>
      <c r="I236" s="438"/>
      <c r="J236" s="438"/>
      <c r="K236" s="253"/>
      <c r="L236" s="439"/>
      <c r="M236" s="439"/>
      <c r="N236" s="439"/>
      <c r="O236" s="440"/>
      <c r="P236" s="441"/>
      <c r="Q236" s="333"/>
      <c r="Z236" s="329"/>
    </row>
    <row r="237" spans="1:26" s="10" customFormat="1" ht="15.75" thickBot="1" x14ac:dyDescent="0.3">
      <c r="A237" s="731"/>
      <c r="B237" s="736"/>
      <c r="C237" s="786"/>
      <c r="D237" s="206"/>
      <c r="E237" s="177"/>
      <c r="F237" s="178"/>
      <c r="G237" s="179"/>
      <c r="H237" s="179"/>
      <c r="I237" s="179"/>
      <c r="J237" s="179"/>
      <c r="K237" s="178"/>
      <c r="L237" s="180"/>
      <c r="M237" s="180"/>
      <c r="N237" s="180"/>
      <c r="O237" s="181"/>
      <c r="P237" s="182"/>
      <c r="Q237" s="323"/>
      <c r="Z237" s="329"/>
    </row>
    <row r="238" spans="1:26" s="10" customFormat="1" ht="21" thickTop="1" x14ac:dyDescent="0.25">
      <c r="A238" s="731"/>
      <c r="B238" s="736"/>
      <c r="C238" s="738" t="s">
        <v>102</v>
      </c>
      <c r="D238" s="203">
        <v>1120</v>
      </c>
      <c r="E238" s="318">
        <v>1120</v>
      </c>
      <c r="F238" s="319" t="s">
        <v>263</v>
      </c>
      <c r="G238" s="191">
        <f>G239</f>
        <v>46000</v>
      </c>
      <c r="H238" s="191">
        <f t="shared" ref="H238:J238" si="36">H239</f>
        <v>450000</v>
      </c>
      <c r="I238" s="191">
        <f t="shared" si="36"/>
        <v>1868000</v>
      </c>
      <c r="J238" s="191">
        <f t="shared" si="36"/>
        <v>1491499.5</v>
      </c>
      <c r="K238" s="186"/>
      <c r="L238" s="188"/>
      <c r="M238" s="188"/>
      <c r="N238" s="188"/>
      <c r="O238" s="189">
        <v>18</v>
      </c>
      <c r="P238" s="190">
        <v>1801</v>
      </c>
      <c r="Q238" s="421"/>
      <c r="Z238" s="329"/>
    </row>
    <row r="239" spans="1:26" s="10" customFormat="1" ht="24.75" customHeight="1" x14ac:dyDescent="0.25">
      <c r="A239" s="731"/>
      <c r="B239" s="736"/>
      <c r="C239" s="732"/>
      <c r="D239" s="204">
        <v>1120</v>
      </c>
      <c r="E239" s="47" t="s">
        <v>264</v>
      </c>
      <c r="F239" s="48" t="s">
        <v>265</v>
      </c>
      <c r="G239" s="75">
        <v>46000</v>
      </c>
      <c r="H239" s="75">
        <v>450000</v>
      </c>
      <c r="I239" s="1">
        <v>1868000</v>
      </c>
      <c r="J239" s="1">
        <v>1491499.5</v>
      </c>
      <c r="K239" s="534" t="s">
        <v>320</v>
      </c>
      <c r="L239" s="57">
        <v>10</v>
      </c>
      <c r="M239" s="57">
        <v>10</v>
      </c>
      <c r="N239" s="689">
        <v>464</v>
      </c>
      <c r="O239" s="22">
        <v>18</v>
      </c>
      <c r="P239" s="23">
        <v>1801</v>
      </c>
      <c r="Q239" s="322"/>
      <c r="Z239" s="329"/>
    </row>
    <row r="240" spans="1:26" s="10" customFormat="1" ht="20.25" x14ac:dyDescent="0.25">
      <c r="A240" s="731"/>
      <c r="B240" s="736"/>
      <c r="C240" s="732"/>
      <c r="D240" s="204">
        <v>1140</v>
      </c>
      <c r="E240" s="49">
        <v>1140</v>
      </c>
      <c r="F240" s="50" t="s">
        <v>113</v>
      </c>
      <c r="G240" s="9">
        <f>SUM(G241:G243)</f>
        <v>6025039.4699999997</v>
      </c>
      <c r="H240" s="9">
        <f>SUM(H241:H243)</f>
        <v>22169000</v>
      </c>
      <c r="I240" s="9">
        <f>SUM(I241:I243)</f>
        <v>32367326</v>
      </c>
      <c r="J240" s="9">
        <f>SUM(J241:J243)</f>
        <v>23710599.869999997</v>
      </c>
      <c r="K240" s="33"/>
      <c r="L240" s="488"/>
      <c r="M240" s="488"/>
      <c r="N240" s="488"/>
      <c r="O240" s="246" t="s">
        <v>267</v>
      </c>
      <c r="P240" s="247" t="s">
        <v>267</v>
      </c>
      <c r="Q240" s="322"/>
      <c r="Z240" s="329"/>
    </row>
    <row r="241" spans="1:26" s="10" customFormat="1" ht="38.25" x14ac:dyDescent="0.25">
      <c r="A241" s="731"/>
      <c r="B241" s="736"/>
      <c r="C241" s="732"/>
      <c r="D241" s="204">
        <v>1140</v>
      </c>
      <c r="E241" s="47" t="s">
        <v>266</v>
      </c>
      <c r="F241" s="48" t="s">
        <v>268</v>
      </c>
      <c r="G241" s="382">
        <v>6008000</v>
      </c>
      <c r="H241" s="382">
        <v>9261000</v>
      </c>
      <c r="I241" s="519">
        <v>3364900</v>
      </c>
      <c r="J241" s="519">
        <v>3367784.25</v>
      </c>
      <c r="K241" s="534" t="s">
        <v>340</v>
      </c>
      <c r="L241" s="57">
        <v>50</v>
      </c>
      <c r="M241" s="57">
        <v>50</v>
      </c>
      <c r="N241" s="689">
        <v>50</v>
      </c>
      <c r="O241" s="364">
        <v>15</v>
      </c>
      <c r="P241" s="346" t="s">
        <v>123</v>
      </c>
      <c r="Q241" s="322" t="s">
        <v>678</v>
      </c>
      <c r="Z241" s="329"/>
    </row>
    <row r="242" spans="1:26" s="10" customFormat="1" ht="24" x14ac:dyDescent="0.25">
      <c r="A242" s="731"/>
      <c r="B242" s="736"/>
      <c r="C242" s="732"/>
      <c r="D242" s="490">
        <v>1140</v>
      </c>
      <c r="E242" s="248" t="s">
        <v>266</v>
      </c>
      <c r="F242" s="469" t="s">
        <v>268</v>
      </c>
      <c r="G242" s="214">
        <v>0</v>
      </c>
      <c r="H242" s="214">
        <v>8400000</v>
      </c>
      <c r="I242" s="1">
        <v>12738500</v>
      </c>
      <c r="J242" s="1">
        <v>6962586.25</v>
      </c>
      <c r="K242" s="666" t="s">
        <v>341</v>
      </c>
      <c r="L242" s="170">
        <v>1</v>
      </c>
      <c r="M242" s="170">
        <v>2</v>
      </c>
      <c r="N242" s="689">
        <v>2</v>
      </c>
      <c r="O242" s="410">
        <v>16</v>
      </c>
      <c r="P242" s="411">
        <v>1602</v>
      </c>
      <c r="Q242" s="322" t="s">
        <v>670</v>
      </c>
      <c r="Z242" s="329"/>
    </row>
    <row r="243" spans="1:26" s="10" customFormat="1" ht="36" x14ac:dyDescent="0.25">
      <c r="A243" s="731"/>
      <c r="B243" s="736"/>
      <c r="C243" s="732"/>
      <c r="D243" s="213"/>
      <c r="E243" s="335"/>
      <c r="F243" s="757" t="s">
        <v>268</v>
      </c>
      <c r="G243" s="759">
        <v>17039.47</v>
      </c>
      <c r="H243" s="759">
        <v>4508000</v>
      </c>
      <c r="I243" s="761">
        <v>16263926</v>
      </c>
      <c r="J243" s="761">
        <v>13380229.369999999</v>
      </c>
      <c r="K243" s="565" t="s">
        <v>825</v>
      </c>
      <c r="L243" s="566">
        <v>0</v>
      </c>
      <c r="M243" s="567">
        <v>0.05</v>
      </c>
      <c r="N243" s="691">
        <v>0.5</v>
      </c>
      <c r="O243" s="478">
        <v>17</v>
      </c>
      <c r="P243" s="763">
        <v>1701</v>
      </c>
      <c r="Q243" s="755"/>
      <c r="Z243" s="329"/>
    </row>
    <row r="244" spans="1:26" s="10" customFormat="1" ht="36.75" thickBot="1" x14ac:dyDescent="0.3">
      <c r="A244" s="731"/>
      <c r="B244" s="736"/>
      <c r="C244" s="733"/>
      <c r="D244" s="207">
        <v>1140</v>
      </c>
      <c r="E244" s="202" t="s">
        <v>266</v>
      </c>
      <c r="F244" s="758"/>
      <c r="G244" s="760"/>
      <c r="H244" s="760"/>
      <c r="I244" s="762"/>
      <c r="J244" s="762"/>
      <c r="K244" s="568" t="s">
        <v>826</v>
      </c>
      <c r="L244" s="569">
        <v>0</v>
      </c>
      <c r="M244" s="570">
        <v>0.05</v>
      </c>
      <c r="N244" s="690">
        <v>0.5</v>
      </c>
      <c r="O244" s="477">
        <v>17</v>
      </c>
      <c r="P244" s="764"/>
      <c r="Q244" s="756"/>
      <c r="Z244" s="329"/>
    </row>
    <row r="245" spans="1:26" s="10" customFormat="1" ht="21" thickTop="1" x14ac:dyDescent="0.25">
      <c r="A245" s="731"/>
      <c r="B245" s="736"/>
      <c r="C245" s="738" t="s">
        <v>103</v>
      </c>
      <c r="D245" s="490">
        <v>1080</v>
      </c>
      <c r="E245" s="152">
        <v>1080</v>
      </c>
      <c r="F245" s="153" t="s">
        <v>260</v>
      </c>
      <c r="G245" s="383">
        <f>SUM(G246:G246)</f>
        <v>254830.7</v>
      </c>
      <c r="H245" s="383">
        <f>SUM(H246:H246)</f>
        <v>265000</v>
      </c>
      <c r="I245" s="383">
        <f>SUM(I246:I246)</f>
        <v>265000</v>
      </c>
      <c r="J245" s="383">
        <f>SUM(J246:J246)</f>
        <v>259024.08</v>
      </c>
      <c r="K245" s="127"/>
      <c r="L245" s="162"/>
      <c r="M245" s="162"/>
      <c r="N245" s="162"/>
      <c r="O245" s="163">
        <v>17</v>
      </c>
      <c r="P245" s="164">
        <v>1701</v>
      </c>
      <c r="Q245" s="322"/>
      <c r="Z245" s="329"/>
    </row>
    <row r="246" spans="1:26" s="10" customFormat="1" ht="39" thickBot="1" x14ac:dyDescent="0.3">
      <c r="A246" s="783"/>
      <c r="B246" s="737"/>
      <c r="C246" s="747"/>
      <c r="D246" s="263">
        <v>1080</v>
      </c>
      <c r="E246" s="672" t="s">
        <v>261</v>
      </c>
      <c r="F246" s="673" t="s">
        <v>262</v>
      </c>
      <c r="G246" s="674">
        <v>254830.7</v>
      </c>
      <c r="H246" s="674">
        <v>265000</v>
      </c>
      <c r="I246" s="675">
        <v>265000</v>
      </c>
      <c r="J246" s="675">
        <v>259024.08</v>
      </c>
      <c r="K246" s="563" t="s">
        <v>339</v>
      </c>
      <c r="L246" s="58">
        <v>100</v>
      </c>
      <c r="M246" s="58">
        <v>100</v>
      </c>
      <c r="N246" s="702">
        <v>100</v>
      </c>
      <c r="O246" s="676">
        <v>17</v>
      </c>
      <c r="P246" s="677">
        <v>1701</v>
      </c>
      <c r="Q246" s="431"/>
      <c r="Z246" s="329"/>
    </row>
    <row r="247" spans="1:26" s="103" customFormat="1" x14ac:dyDescent="0.25">
      <c r="A247" s="102"/>
      <c r="B247" s="102"/>
      <c r="C247" s="102"/>
      <c r="D247" s="104"/>
      <c r="E247" s="105"/>
      <c r="F247" s="106"/>
      <c r="G247" s="394"/>
      <c r="H247" s="394"/>
      <c r="I247" s="394"/>
      <c r="J247" s="394"/>
      <c r="K247" s="107"/>
      <c r="L247" s="108"/>
      <c r="M247" s="108"/>
      <c r="N247" s="108"/>
      <c r="O247" s="412"/>
      <c r="P247" s="413"/>
      <c r="Q247" s="109"/>
      <c r="R247" s="10"/>
      <c r="S247" s="10"/>
      <c r="T247" s="10"/>
      <c r="U247" s="10"/>
      <c r="Z247" s="330"/>
    </row>
    <row r="248" spans="1:26" s="103" customFormat="1" x14ac:dyDescent="0.25">
      <c r="A248" s="102"/>
      <c r="B248" s="102"/>
      <c r="C248" s="102"/>
      <c r="D248" s="104"/>
      <c r="E248" s="105"/>
      <c r="F248" s="106"/>
      <c r="G248" s="394"/>
      <c r="H248" s="394"/>
      <c r="I248" s="394"/>
      <c r="J248" s="394"/>
      <c r="K248" s="107"/>
      <c r="L248" s="108"/>
      <c r="M248" s="108"/>
      <c r="N248" s="108"/>
      <c r="O248" s="412"/>
      <c r="P248" s="413"/>
      <c r="Q248" s="109"/>
      <c r="R248" s="10"/>
      <c r="S248" s="10"/>
      <c r="T248" s="10"/>
      <c r="U248" s="10"/>
      <c r="Z248" s="330"/>
    </row>
    <row r="249" spans="1:26" hidden="1" x14ac:dyDescent="0.25">
      <c r="C249" s="592" t="s">
        <v>751</v>
      </c>
      <c r="D249" s="593"/>
      <c r="E249" s="594"/>
      <c r="F249" s="595"/>
      <c r="G249" s="614"/>
      <c r="H249" s="614"/>
      <c r="I249" s="614"/>
      <c r="J249" s="614"/>
      <c r="K249" s="596"/>
    </row>
    <row r="250" spans="1:26" hidden="1" x14ac:dyDescent="0.25">
      <c r="C250" s="592"/>
      <c r="D250" s="593"/>
      <c r="E250" s="594">
        <v>1000</v>
      </c>
      <c r="F250" s="595" t="s">
        <v>673</v>
      </c>
      <c r="G250" s="396">
        <v>1342901.3</v>
      </c>
      <c r="H250" s="396">
        <v>1380000</v>
      </c>
      <c r="I250" s="459">
        <v>1316000</v>
      </c>
      <c r="J250" s="459">
        <v>1298922.6499999999</v>
      </c>
      <c r="K250" s="596">
        <v>11</v>
      </c>
      <c r="L250" s="572"/>
    </row>
    <row r="251" spans="1:26" hidden="1" x14ac:dyDescent="0.25">
      <c r="C251" s="592"/>
      <c r="D251" s="593"/>
      <c r="E251" s="594">
        <v>1010</v>
      </c>
      <c r="F251" s="595" t="s">
        <v>674</v>
      </c>
      <c r="G251" s="396">
        <v>579021.51</v>
      </c>
      <c r="H251" s="396">
        <v>725100</v>
      </c>
      <c r="I251" s="459">
        <v>607000</v>
      </c>
      <c r="J251" s="459">
        <v>584759.1</v>
      </c>
      <c r="K251" s="596">
        <v>11</v>
      </c>
      <c r="L251" s="574"/>
    </row>
    <row r="252" spans="1:26" hidden="1" x14ac:dyDescent="0.25">
      <c r="C252" s="592"/>
      <c r="D252" s="593"/>
      <c r="E252" s="594" t="s">
        <v>651</v>
      </c>
      <c r="F252" s="595" t="s">
        <v>675</v>
      </c>
      <c r="G252" s="396">
        <v>1303281.29</v>
      </c>
      <c r="H252" s="396">
        <v>1322720</v>
      </c>
      <c r="I252" s="459">
        <v>1254678</v>
      </c>
      <c r="J252" s="459">
        <v>1073145.26</v>
      </c>
      <c r="K252" s="596">
        <v>11</v>
      </c>
    </row>
    <row r="253" spans="1:26" hidden="1" x14ac:dyDescent="0.25">
      <c r="C253" s="592"/>
      <c r="D253" s="593"/>
      <c r="E253" s="594" t="s">
        <v>653</v>
      </c>
      <c r="F253" s="595" t="s">
        <v>652</v>
      </c>
      <c r="G253" s="396">
        <v>225506.25</v>
      </c>
      <c r="H253" s="396">
        <v>780000</v>
      </c>
      <c r="I253" s="459">
        <v>1000000</v>
      </c>
      <c r="J253" s="459">
        <v>999562.5</v>
      </c>
      <c r="K253" s="596">
        <v>11</v>
      </c>
    </row>
    <row r="254" spans="1:26" hidden="1" x14ac:dyDescent="0.25">
      <c r="C254" s="592"/>
      <c r="D254" s="593"/>
      <c r="E254" s="594" t="s">
        <v>659</v>
      </c>
      <c r="F254" s="595" t="s">
        <v>654</v>
      </c>
      <c r="G254" s="396">
        <v>30000</v>
      </c>
      <c r="H254" s="396">
        <v>30000</v>
      </c>
      <c r="I254" s="459">
        <v>30000</v>
      </c>
      <c r="J254" s="459">
        <v>30000</v>
      </c>
      <c r="K254" s="596">
        <v>11</v>
      </c>
    </row>
    <row r="255" spans="1:26" hidden="1" x14ac:dyDescent="0.25">
      <c r="C255" s="592"/>
      <c r="D255" s="593"/>
      <c r="E255" s="594" t="s">
        <v>660</v>
      </c>
      <c r="F255" s="595" t="s">
        <v>655</v>
      </c>
      <c r="G255" s="396">
        <v>15000</v>
      </c>
      <c r="H255" s="396">
        <v>15000</v>
      </c>
      <c r="I255" s="459">
        <v>15000</v>
      </c>
      <c r="J255" s="459">
        <v>15000</v>
      </c>
      <c r="K255" s="596">
        <v>11</v>
      </c>
    </row>
    <row r="256" spans="1:26" hidden="1" x14ac:dyDescent="0.25">
      <c r="C256" s="592"/>
      <c r="D256" s="593"/>
      <c r="E256" s="594" t="s">
        <v>661</v>
      </c>
      <c r="F256" s="595" t="s">
        <v>656</v>
      </c>
      <c r="G256" s="396">
        <v>0</v>
      </c>
      <c r="H256" s="396">
        <v>500</v>
      </c>
      <c r="I256" s="459">
        <v>500</v>
      </c>
      <c r="J256" s="459">
        <v>0</v>
      </c>
      <c r="K256" s="596">
        <v>11</v>
      </c>
    </row>
    <row r="257" spans="3:25" s="592" customFormat="1" hidden="1" x14ac:dyDescent="0.25">
      <c r="D257" s="593"/>
      <c r="E257" s="594" t="s">
        <v>662</v>
      </c>
      <c r="F257" s="595" t="s">
        <v>657</v>
      </c>
      <c r="G257" s="396">
        <v>199922.21</v>
      </c>
      <c r="H257" s="396">
        <v>200000</v>
      </c>
      <c r="I257" s="459">
        <v>200000</v>
      </c>
      <c r="J257" s="459">
        <v>199980.74</v>
      </c>
      <c r="K257" s="596">
        <v>11</v>
      </c>
      <c r="L257" s="597"/>
      <c r="M257" s="597"/>
      <c r="N257" s="597"/>
      <c r="O257" s="598"/>
      <c r="P257" s="599"/>
      <c r="Q257" s="600"/>
      <c r="R257" s="601"/>
      <c r="S257" s="601"/>
      <c r="T257" s="601"/>
      <c r="U257" s="601"/>
      <c r="V257" s="601"/>
      <c r="W257" s="601"/>
      <c r="X257" s="601"/>
      <c r="Y257" s="601"/>
    </row>
    <row r="258" spans="3:25" s="592" customFormat="1" hidden="1" x14ac:dyDescent="0.25">
      <c r="D258" s="593"/>
      <c r="E258" s="594" t="s">
        <v>663</v>
      </c>
      <c r="F258" s="595" t="s">
        <v>658</v>
      </c>
      <c r="G258" s="396">
        <v>0</v>
      </c>
      <c r="H258" s="396">
        <v>20000</v>
      </c>
      <c r="I258" s="459">
        <v>0</v>
      </c>
      <c r="J258" s="459">
        <v>0</v>
      </c>
      <c r="K258" s="596">
        <v>11</v>
      </c>
      <c r="L258" s="597"/>
      <c r="M258" s="597"/>
      <c r="N258" s="597"/>
      <c r="O258" s="598"/>
      <c r="P258" s="599"/>
      <c r="Q258" s="600"/>
      <c r="R258" s="601"/>
      <c r="S258" s="601"/>
      <c r="T258" s="601"/>
      <c r="U258" s="601"/>
      <c r="V258" s="601"/>
      <c r="W258" s="601"/>
      <c r="X258" s="601"/>
      <c r="Y258" s="601"/>
    </row>
    <row r="259" spans="3:25" s="592" customFormat="1" hidden="1" x14ac:dyDescent="0.25">
      <c r="D259" s="593"/>
      <c r="E259" s="594" t="s">
        <v>753</v>
      </c>
      <c r="F259" s="595" t="s">
        <v>754</v>
      </c>
      <c r="G259" s="396"/>
      <c r="H259" s="396">
        <v>3000</v>
      </c>
      <c r="I259" s="459">
        <v>0</v>
      </c>
      <c r="J259" s="459">
        <v>0</v>
      </c>
      <c r="K259" s="596">
        <v>11</v>
      </c>
      <c r="L259" s="597"/>
      <c r="M259" s="597"/>
      <c r="N259" s="597"/>
      <c r="O259" s="598"/>
      <c r="P259" s="599"/>
      <c r="Q259" s="600"/>
      <c r="R259" s="601"/>
      <c r="S259" s="601"/>
      <c r="T259" s="601"/>
      <c r="U259" s="601"/>
      <c r="V259" s="601"/>
      <c r="W259" s="601"/>
      <c r="X259" s="601"/>
      <c r="Y259" s="601"/>
    </row>
    <row r="260" spans="3:25" s="592" customFormat="1" hidden="1" x14ac:dyDescent="0.25">
      <c r="D260" s="593"/>
      <c r="E260" s="594" t="s">
        <v>800</v>
      </c>
      <c r="F260" s="595" t="s">
        <v>801</v>
      </c>
      <c r="G260" s="396">
        <v>0</v>
      </c>
      <c r="H260" s="396">
        <v>0</v>
      </c>
      <c r="I260" s="459">
        <v>200000</v>
      </c>
      <c r="J260" s="459">
        <v>143687.5</v>
      </c>
      <c r="K260" s="596">
        <v>11</v>
      </c>
      <c r="L260" s="597"/>
      <c r="M260" s="597"/>
      <c r="N260" s="597"/>
      <c r="O260" s="598"/>
      <c r="P260" s="599"/>
      <c r="Q260" s="600"/>
      <c r="R260" s="601"/>
      <c r="S260" s="601"/>
      <c r="T260" s="601"/>
      <c r="U260" s="601"/>
      <c r="V260" s="601"/>
      <c r="W260" s="601"/>
      <c r="X260" s="601"/>
      <c r="Y260" s="601"/>
    </row>
    <row r="261" spans="3:25" s="592" customFormat="1" hidden="1" x14ac:dyDescent="0.25">
      <c r="D261" s="593"/>
      <c r="E261" s="594" t="s">
        <v>802</v>
      </c>
      <c r="F261" s="595" t="s">
        <v>803</v>
      </c>
      <c r="G261" s="396">
        <v>0</v>
      </c>
      <c r="H261" s="396">
        <v>0</v>
      </c>
      <c r="I261" s="459">
        <v>190000</v>
      </c>
      <c r="J261" s="459">
        <v>0</v>
      </c>
      <c r="K261" s="596">
        <v>11</v>
      </c>
      <c r="L261" s="597"/>
      <c r="M261" s="597"/>
      <c r="N261" s="597"/>
      <c r="O261" s="598"/>
      <c r="P261" s="599"/>
      <c r="Q261" s="600"/>
      <c r="R261" s="601"/>
      <c r="S261" s="601"/>
      <c r="T261" s="601"/>
      <c r="U261" s="601"/>
      <c r="V261" s="601"/>
      <c r="W261" s="601"/>
      <c r="X261" s="601"/>
      <c r="Y261" s="601"/>
    </row>
    <row r="262" spans="3:25" s="592" customFormat="1" hidden="1" x14ac:dyDescent="0.25">
      <c r="D262" s="593"/>
      <c r="E262" s="594" t="s">
        <v>804</v>
      </c>
      <c r="F262" s="595"/>
      <c r="G262" s="396">
        <v>0</v>
      </c>
      <c r="H262" s="396">
        <v>0</v>
      </c>
      <c r="I262" s="459">
        <v>361000</v>
      </c>
      <c r="J262" s="459">
        <v>279125</v>
      </c>
      <c r="K262" s="596">
        <v>11</v>
      </c>
      <c r="L262" s="597"/>
      <c r="M262" s="597"/>
      <c r="N262" s="597"/>
      <c r="O262" s="598"/>
      <c r="P262" s="599"/>
      <c r="Q262" s="600"/>
      <c r="R262" s="601"/>
      <c r="S262" s="601"/>
      <c r="T262" s="601"/>
      <c r="U262" s="601"/>
      <c r="V262" s="601"/>
      <c r="W262" s="601"/>
      <c r="X262" s="601"/>
      <c r="Y262" s="601"/>
    </row>
    <row r="263" spans="3:25" s="633" customFormat="1" hidden="1" x14ac:dyDescent="0.25">
      <c r="C263" s="592"/>
      <c r="D263" s="593"/>
      <c r="E263" s="594" t="s">
        <v>647</v>
      </c>
      <c r="F263" s="595" t="s">
        <v>648</v>
      </c>
      <c r="G263" s="396">
        <v>834723.14</v>
      </c>
      <c r="H263" s="396">
        <v>1040000</v>
      </c>
      <c r="I263" s="459">
        <v>1090000</v>
      </c>
      <c r="J263" s="459">
        <v>843758.39</v>
      </c>
      <c r="K263" s="596">
        <v>12</v>
      </c>
      <c r="L263" s="634"/>
      <c r="M263" s="634"/>
      <c r="N263" s="635"/>
      <c r="O263" s="636"/>
      <c r="P263" s="637"/>
      <c r="Q263" s="638"/>
      <c r="R263" s="639"/>
      <c r="S263" s="639"/>
      <c r="T263" s="639"/>
      <c r="U263" s="639"/>
      <c r="V263" s="639"/>
      <c r="W263" s="639"/>
      <c r="X263" s="639"/>
      <c r="Y263" s="639"/>
    </row>
    <row r="264" spans="3:25" s="505" customFormat="1" hidden="1" x14ac:dyDescent="0.25">
      <c r="C264" s="592"/>
      <c r="D264" s="593"/>
      <c r="E264" s="594" t="s">
        <v>649</v>
      </c>
      <c r="F264" s="595" t="s">
        <v>676</v>
      </c>
      <c r="G264" s="396">
        <v>3404816.7</v>
      </c>
      <c r="H264" s="396">
        <v>4578414</v>
      </c>
      <c r="I264" s="459">
        <v>6967560</v>
      </c>
      <c r="J264" s="459">
        <v>6233097.5800000001</v>
      </c>
      <c r="K264" s="596">
        <v>12</v>
      </c>
      <c r="L264" s="590"/>
      <c r="M264" s="506"/>
      <c r="N264" s="506"/>
      <c r="O264" s="507"/>
      <c r="P264" s="508"/>
      <c r="Q264" s="509"/>
      <c r="R264" s="467"/>
      <c r="S264" s="467"/>
      <c r="T264" s="467"/>
      <c r="U264" s="467"/>
      <c r="V264" s="467"/>
      <c r="W264" s="467"/>
      <c r="X264" s="467"/>
      <c r="Y264" s="467"/>
    </row>
    <row r="265" spans="3:25" s="505" customFormat="1" hidden="1" x14ac:dyDescent="0.25">
      <c r="C265" s="592"/>
      <c r="D265" s="593"/>
      <c r="E265" s="594" t="s">
        <v>664</v>
      </c>
      <c r="F265" s="595" t="s">
        <v>665</v>
      </c>
      <c r="G265" s="396">
        <v>0</v>
      </c>
      <c r="H265" s="396">
        <v>5000</v>
      </c>
      <c r="I265" s="459">
        <v>5000</v>
      </c>
      <c r="J265" s="459">
        <v>0</v>
      </c>
      <c r="K265" s="596">
        <v>12</v>
      </c>
      <c r="L265" s="506"/>
      <c r="M265" s="632"/>
      <c r="N265" s="506"/>
      <c r="O265" s="507"/>
      <c r="P265" s="508"/>
      <c r="Q265" s="509"/>
      <c r="R265" s="467"/>
      <c r="S265" s="467"/>
      <c r="T265" s="467"/>
      <c r="U265" s="467"/>
      <c r="V265" s="467"/>
      <c r="W265" s="467"/>
      <c r="X265" s="467"/>
      <c r="Y265" s="467"/>
    </row>
    <row r="266" spans="3:25" s="505" customFormat="1" hidden="1" x14ac:dyDescent="0.25">
      <c r="C266" s="592"/>
      <c r="D266" s="593"/>
      <c r="E266" s="594" t="s">
        <v>666</v>
      </c>
      <c r="F266" s="595" t="s">
        <v>667</v>
      </c>
      <c r="G266" s="396">
        <v>59995.88</v>
      </c>
      <c r="H266" s="396">
        <v>85000</v>
      </c>
      <c r="I266" s="459">
        <v>145000</v>
      </c>
      <c r="J266" s="459">
        <v>106017.67</v>
      </c>
      <c r="K266" s="596">
        <v>12</v>
      </c>
      <c r="L266" s="506"/>
      <c r="M266" s="506"/>
      <c r="N266" s="506"/>
      <c r="O266" s="507"/>
      <c r="P266" s="508"/>
      <c r="Q266" s="509"/>
      <c r="R266" s="467"/>
      <c r="S266" s="467"/>
      <c r="T266" s="467"/>
      <c r="U266" s="467"/>
      <c r="V266" s="467"/>
      <c r="W266" s="467"/>
      <c r="X266" s="467"/>
      <c r="Y266" s="467"/>
    </row>
    <row r="267" spans="3:25" s="505" customFormat="1" hidden="1" x14ac:dyDescent="0.25">
      <c r="C267" s="592"/>
      <c r="D267" s="593"/>
      <c r="E267" s="594" t="s">
        <v>717</v>
      </c>
      <c r="F267" s="595" t="s">
        <v>718</v>
      </c>
      <c r="G267" s="396">
        <v>1272341.8</v>
      </c>
      <c r="H267" s="396">
        <v>1320000</v>
      </c>
      <c r="I267" s="459">
        <v>1320000</v>
      </c>
      <c r="J267" s="459">
        <v>1296497.98</v>
      </c>
      <c r="K267" s="596">
        <v>12</v>
      </c>
      <c r="L267" s="506"/>
      <c r="M267" s="506"/>
      <c r="N267" s="506"/>
      <c r="O267" s="507"/>
      <c r="P267" s="508"/>
      <c r="Q267" s="509"/>
      <c r="R267" s="467"/>
      <c r="S267" s="467"/>
      <c r="T267" s="467"/>
      <c r="U267" s="467"/>
      <c r="V267" s="467"/>
      <c r="W267" s="467"/>
      <c r="X267" s="467"/>
      <c r="Y267" s="467"/>
    </row>
    <row r="268" spans="3:25" s="505" customFormat="1" hidden="1" x14ac:dyDescent="0.25">
      <c r="C268" s="592"/>
      <c r="D268" s="593"/>
      <c r="E268" s="594" t="s">
        <v>805</v>
      </c>
      <c r="F268" s="595" t="s">
        <v>806</v>
      </c>
      <c r="G268" s="396">
        <v>0</v>
      </c>
      <c r="H268" s="396">
        <v>0</v>
      </c>
      <c r="I268" s="459">
        <v>0</v>
      </c>
      <c r="J268" s="459">
        <v>0</v>
      </c>
      <c r="K268" s="596">
        <v>12</v>
      </c>
      <c r="L268" s="506"/>
      <c r="M268" s="506"/>
      <c r="N268" s="506"/>
      <c r="O268" s="507"/>
      <c r="P268" s="508"/>
      <c r="Q268" s="509"/>
      <c r="R268" s="467"/>
      <c r="S268" s="467"/>
      <c r="T268" s="467"/>
      <c r="U268" s="467"/>
      <c r="V268" s="467"/>
      <c r="W268" s="467"/>
      <c r="X268" s="467"/>
      <c r="Y268" s="467"/>
    </row>
    <row r="269" spans="3:25" s="592" customFormat="1" ht="30" hidden="1" x14ac:dyDescent="0.25">
      <c r="D269" s="593"/>
      <c r="E269" s="594" t="s">
        <v>292</v>
      </c>
      <c r="F269" s="595" t="s">
        <v>294</v>
      </c>
      <c r="G269" s="396">
        <v>31709</v>
      </c>
      <c r="H269" s="396">
        <v>50000</v>
      </c>
      <c r="I269" s="459">
        <v>50000</v>
      </c>
      <c r="J269" s="459">
        <v>35971.25</v>
      </c>
      <c r="K269" s="596">
        <v>12</v>
      </c>
      <c r="L269" s="597"/>
      <c r="M269" s="597"/>
      <c r="N269" s="597"/>
      <c r="O269" s="598"/>
      <c r="P269" s="599"/>
      <c r="Q269" s="600"/>
      <c r="R269" s="601"/>
      <c r="S269" s="601"/>
      <c r="T269" s="601"/>
      <c r="U269" s="601"/>
      <c r="V269" s="601"/>
      <c r="W269" s="601"/>
      <c r="X269" s="601"/>
      <c r="Y269" s="601"/>
    </row>
    <row r="270" spans="3:25" s="592" customFormat="1" hidden="1" x14ac:dyDescent="0.25">
      <c r="D270" s="593"/>
      <c r="E270" s="594" t="s">
        <v>719</v>
      </c>
      <c r="F270" s="595" t="s">
        <v>720</v>
      </c>
      <c r="G270" s="396">
        <v>266184.94</v>
      </c>
      <c r="H270" s="396">
        <v>615000</v>
      </c>
      <c r="I270" s="459">
        <v>1795306</v>
      </c>
      <c r="J270" s="459">
        <v>994911.98</v>
      </c>
      <c r="K270" s="596">
        <v>12</v>
      </c>
      <c r="L270" s="597"/>
      <c r="M270" s="597"/>
      <c r="N270" s="597"/>
      <c r="O270" s="598"/>
      <c r="P270" s="599"/>
      <c r="Q270" s="600"/>
      <c r="R270" s="601"/>
      <c r="S270" s="601"/>
      <c r="T270" s="601"/>
      <c r="U270" s="601"/>
      <c r="V270" s="601"/>
      <c r="W270" s="601"/>
      <c r="X270" s="601"/>
      <c r="Y270" s="601"/>
    </row>
    <row r="271" spans="3:25" s="633" customFormat="1" hidden="1" x14ac:dyDescent="0.25">
      <c r="C271" s="592"/>
      <c r="D271" s="593"/>
      <c r="E271" s="594" t="s">
        <v>639</v>
      </c>
      <c r="F271" s="595" t="s">
        <v>640</v>
      </c>
      <c r="G271" s="396">
        <v>6160.43</v>
      </c>
      <c r="H271" s="459">
        <v>10000</v>
      </c>
      <c r="I271" s="459">
        <v>17000</v>
      </c>
      <c r="J271" s="459">
        <v>6192.15</v>
      </c>
      <c r="K271" s="596">
        <v>14</v>
      </c>
      <c r="L271" s="634"/>
      <c r="M271" s="635"/>
      <c r="N271" s="635"/>
      <c r="O271" s="636"/>
      <c r="P271" s="637"/>
      <c r="Q271" s="638"/>
      <c r="R271" s="639"/>
      <c r="S271" s="639"/>
      <c r="T271" s="639"/>
      <c r="U271" s="639"/>
      <c r="V271" s="639"/>
      <c r="W271" s="639"/>
      <c r="X271" s="639"/>
      <c r="Y271" s="639"/>
    </row>
    <row r="272" spans="3:25" s="633" customFormat="1" hidden="1" x14ac:dyDescent="0.25">
      <c r="C272" s="592"/>
      <c r="D272" s="593"/>
      <c r="E272" s="594" t="s">
        <v>639</v>
      </c>
      <c r="F272" s="595" t="s">
        <v>641</v>
      </c>
      <c r="G272" s="396">
        <v>30778.52</v>
      </c>
      <c r="H272" s="459">
        <v>44291</v>
      </c>
      <c r="I272" s="459">
        <v>24000</v>
      </c>
      <c r="J272" s="459">
        <v>12416.84</v>
      </c>
      <c r="K272" s="596">
        <v>15</v>
      </c>
      <c r="L272" s="640"/>
      <c r="M272" s="635"/>
      <c r="N272" s="635"/>
      <c r="O272" s="636"/>
      <c r="P272" s="637"/>
      <c r="Q272" s="638"/>
      <c r="R272" s="639"/>
      <c r="S272" s="639"/>
      <c r="T272" s="639"/>
      <c r="U272" s="639"/>
      <c r="V272" s="639"/>
      <c r="W272" s="639"/>
      <c r="X272" s="639"/>
      <c r="Y272" s="639"/>
    </row>
    <row r="273" spans="3:25" s="592" customFormat="1" hidden="1" x14ac:dyDescent="0.25">
      <c r="D273" s="593"/>
      <c r="E273" s="594" t="s">
        <v>636</v>
      </c>
      <c r="F273" s="595" t="s">
        <v>642</v>
      </c>
      <c r="G273" s="396"/>
      <c r="H273" s="459">
        <v>32000</v>
      </c>
      <c r="I273" s="459">
        <v>30000</v>
      </c>
      <c r="J273" s="459">
        <v>19075</v>
      </c>
      <c r="K273" s="596">
        <v>15</v>
      </c>
      <c r="L273" s="602"/>
      <c r="M273" s="597"/>
      <c r="N273" s="597"/>
      <c r="O273" s="598"/>
      <c r="P273" s="599"/>
      <c r="Q273" s="600"/>
      <c r="R273" s="601"/>
      <c r="S273" s="601"/>
      <c r="T273" s="601"/>
      <c r="U273" s="601"/>
      <c r="V273" s="601"/>
      <c r="W273" s="601"/>
      <c r="X273" s="601"/>
      <c r="Y273" s="601"/>
    </row>
    <row r="274" spans="3:25" s="592" customFormat="1" hidden="1" x14ac:dyDescent="0.25">
      <c r="D274" s="593"/>
      <c r="E274" s="594" t="s">
        <v>777</v>
      </c>
      <c r="F274" s="595" t="s">
        <v>778</v>
      </c>
      <c r="G274" s="396"/>
      <c r="H274" s="459"/>
      <c r="I274" s="459"/>
      <c r="J274" s="459">
        <v>29025</v>
      </c>
      <c r="K274" s="596"/>
      <c r="L274" s="602"/>
      <c r="M274" s="597"/>
      <c r="N274" s="597"/>
      <c r="O274" s="598"/>
      <c r="P274" s="599"/>
      <c r="Q274" s="600"/>
      <c r="R274" s="601"/>
      <c r="S274" s="601"/>
      <c r="T274" s="601"/>
      <c r="U274" s="601"/>
      <c r="V274" s="601"/>
      <c r="W274" s="601"/>
      <c r="X274" s="601"/>
      <c r="Y274" s="601"/>
    </row>
    <row r="275" spans="3:25" s="592" customFormat="1" hidden="1" x14ac:dyDescent="0.25">
      <c r="D275" s="593"/>
      <c r="E275" s="594" t="s">
        <v>723</v>
      </c>
      <c r="F275" s="595" t="s">
        <v>724</v>
      </c>
      <c r="G275" s="396">
        <v>235144.1</v>
      </c>
      <c r="H275" s="459">
        <v>999270</v>
      </c>
      <c r="I275" s="459">
        <v>0</v>
      </c>
      <c r="J275" s="459"/>
      <c r="K275" s="596">
        <v>15</v>
      </c>
      <c r="L275" s="597"/>
      <c r="M275" s="597"/>
      <c r="N275" s="597"/>
      <c r="O275" s="598"/>
      <c r="P275" s="599"/>
      <c r="Q275" s="600"/>
      <c r="R275" s="601"/>
      <c r="S275" s="601"/>
      <c r="T275" s="601"/>
      <c r="U275" s="601"/>
      <c r="V275" s="601"/>
      <c r="W275" s="601"/>
      <c r="X275" s="601"/>
      <c r="Y275" s="601"/>
    </row>
    <row r="276" spans="3:25" s="505" customFormat="1" hidden="1" x14ac:dyDescent="0.25">
      <c r="C276" s="592"/>
      <c r="D276" s="593"/>
      <c r="E276" s="594" t="s">
        <v>726</v>
      </c>
      <c r="F276" s="595" t="s">
        <v>727</v>
      </c>
      <c r="G276" s="396"/>
      <c r="H276" s="459">
        <v>432200</v>
      </c>
      <c r="I276" s="459">
        <v>504200</v>
      </c>
      <c r="J276" s="459">
        <v>490944.69</v>
      </c>
      <c r="K276" s="596">
        <v>15</v>
      </c>
      <c r="L276" s="506"/>
      <c r="M276" s="506"/>
      <c r="N276" s="506"/>
      <c r="O276" s="507"/>
      <c r="P276" s="508"/>
      <c r="Q276" s="509"/>
      <c r="R276" s="467"/>
      <c r="S276" s="467"/>
      <c r="T276" s="467"/>
      <c r="U276" s="467"/>
      <c r="V276" s="467"/>
      <c r="W276" s="467"/>
      <c r="X276" s="467"/>
      <c r="Y276" s="467"/>
    </row>
    <row r="277" spans="3:25" s="592" customFormat="1" hidden="1" x14ac:dyDescent="0.25">
      <c r="D277" s="593"/>
      <c r="E277" s="594" t="s">
        <v>643</v>
      </c>
      <c r="F277" s="595" t="s">
        <v>677</v>
      </c>
      <c r="G277" s="396">
        <v>4000</v>
      </c>
      <c r="H277" s="459">
        <v>7600</v>
      </c>
      <c r="I277" s="459">
        <v>4000</v>
      </c>
      <c r="J277" s="459">
        <v>4000</v>
      </c>
      <c r="K277" s="596">
        <v>15</v>
      </c>
      <c r="L277" s="597"/>
      <c r="M277" s="597"/>
      <c r="N277" s="597"/>
      <c r="O277" s="598"/>
      <c r="P277" s="599"/>
      <c r="Q277" s="600"/>
      <c r="R277" s="601"/>
      <c r="S277" s="601"/>
      <c r="T277" s="601"/>
      <c r="U277" s="601"/>
      <c r="V277" s="601"/>
      <c r="W277" s="601"/>
      <c r="X277" s="601"/>
      <c r="Y277" s="601"/>
    </row>
    <row r="278" spans="3:25" s="505" customFormat="1" hidden="1" x14ac:dyDescent="0.25">
      <c r="C278" s="592"/>
      <c r="D278" s="593"/>
      <c r="E278" s="594" t="s">
        <v>729</v>
      </c>
      <c r="F278" s="595" t="s">
        <v>730</v>
      </c>
      <c r="G278" s="396"/>
      <c r="H278" s="459">
        <v>2310000</v>
      </c>
      <c r="I278" s="459">
        <v>2817200</v>
      </c>
      <c r="J278" s="459">
        <v>2816308.11</v>
      </c>
      <c r="K278" s="596">
        <v>15</v>
      </c>
      <c r="L278" s="506"/>
      <c r="M278" s="506"/>
      <c r="N278" s="506"/>
      <c r="O278" s="507"/>
      <c r="P278" s="508"/>
      <c r="Q278" s="509"/>
      <c r="R278" s="467"/>
      <c r="S278" s="467"/>
      <c r="T278" s="467"/>
      <c r="U278" s="467"/>
      <c r="V278" s="467"/>
      <c r="W278" s="467"/>
      <c r="X278" s="467"/>
      <c r="Y278" s="467"/>
    </row>
    <row r="279" spans="3:25" s="505" customFormat="1" hidden="1" x14ac:dyDescent="0.25">
      <c r="C279" s="592"/>
      <c r="D279" s="593"/>
      <c r="E279" s="594" t="s">
        <v>731</v>
      </c>
      <c r="F279" s="595" t="s">
        <v>732</v>
      </c>
      <c r="G279" s="396"/>
      <c r="H279" s="459">
        <v>250000</v>
      </c>
      <c r="I279" s="459">
        <v>250000</v>
      </c>
      <c r="J279" s="459">
        <v>250000</v>
      </c>
      <c r="K279" s="596">
        <v>15</v>
      </c>
      <c r="L279" s="506"/>
      <c r="M279" s="506"/>
      <c r="N279" s="506"/>
      <c r="O279" s="507"/>
      <c r="P279" s="508"/>
      <c r="Q279" s="509"/>
      <c r="R279" s="467"/>
      <c r="S279" s="467"/>
      <c r="T279" s="467"/>
      <c r="U279" s="467"/>
      <c r="V279" s="467"/>
      <c r="W279" s="467"/>
      <c r="X279" s="467"/>
      <c r="Y279" s="467"/>
    </row>
    <row r="280" spans="3:25" s="505" customFormat="1" hidden="1" x14ac:dyDescent="0.25">
      <c r="C280" s="592"/>
      <c r="D280" s="593"/>
      <c r="E280" s="594" t="s">
        <v>733</v>
      </c>
      <c r="F280" s="595" t="s">
        <v>734</v>
      </c>
      <c r="G280" s="396"/>
      <c r="H280" s="459">
        <v>45000</v>
      </c>
      <c r="I280" s="459">
        <v>500</v>
      </c>
      <c r="J280" s="459">
        <v>0</v>
      </c>
      <c r="K280" s="596">
        <v>15</v>
      </c>
      <c r="L280" s="506"/>
      <c r="M280" s="506"/>
      <c r="N280" s="506"/>
      <c r="O280" s="507"/>
      <c r="P280" s="508"/>
      <c r="Q280" s="509"/>
      <c r="R280" s="467"/>
      <c r="S280" s="467"/>
      <c r="T280" s="467"/>
      <c r="U280" s="467"/>
      <c r="V280" s="467"/>
      <c r="W280" s="467"/>
      <c r="X280" s="467"/>
      <c r="Y280" s="467"/>
    </row>
    <row r="281" spans="3:25" s="633" customFormat="1" hidden="1" x14ac:dyDescent="0.25">
      <c r="C281" s="592"/>
      <c r="D281" s="593"/>
      <c r="E281" s="594" t="s">
        <v>639</v>
      </c>
      <c r="F281" s="595" t="s">
        <v>644</v>
      </c>
      <c r="G281" s="396">
        <v>23813.96</v>
      </c>
      <c r="H281" s="459">
        <v>40796</v>
      </c>
      <c r="I281" s="459">
        <v>73500</v>
      </c>
      <c r="J281" s="459">
        <v>35102.78</v>
      </c>
      <c r="K281" s="596">
        <v>16</v>
      </c>
      <c r="L281" s="634"/>
      <c r="M281" s="635"/>
      <c r="N281" s="635"/>
      <c r="O281" s="636"/>
      <c r="P281" s="637"/>
      <c r="Q281" s="638"/>
      <c r="R281" s="639"/>
      <c r="S281" s="639"/>
      <c r="T281" s="639"/>
      <c r="U281" s="639"/>
      <c r="V281" s="639"/>
      <c r="W281" s="639"/>
      <c r="X281" s="639"/>
      <c r="Y281" s="639"/>
    </row>
    <row r="282" spans="3:25" s="505" customFormat="1" hidden="1" x14ac:dyDescent="0.25">
      <c r="C282" s="592"/>
      <c r="D282" s="593"/>
      <c r="E282" s="594" t="s">
        <v>735</v>
      </c>
      <c r="F282" s="595" t="s">
        <v>736</v>
      </c>
      <c r="G282" s="396"/>
      <c r="H282" s="459">
        <v>16600</v>
      </c>
      <c r="I282" s="459">
        <v>0</v>
      </c>
      <c r="J282" s="459">
        <v>0</v>
      </c>
      <c r="K282" s="596">
        <v>16</v>
      </c>
      <c r="L282" s="575"/>
      <c r="M282" s="506"/>
      <c r="N282" s="506"/>
      <c r="O282" s="507"/>
      <c r="P282" s="508"/>
      <c r="Q282" s="509"/>
      <c r="R282" s="467"/>
      <c r="S282" s="467"/>
      <c r="T282" s="467"/>
      <c r="U282" s="467"/>
      <c r="V282" s="467"/>
      <c r="W282" s="467"/>
      <c r="X282" s="467"/>
      <c r="Y282" s="467"/>
    </row>
    <row r="283" spans="3:25" s="505" customFormat="1" hidden="1" x14ac:dyDescent="0.25">
      <c r="C283" s="592"/>
      <c r="D283" s="593"/>
      <c r="E283" s="603" t="s">
        <v>766</v>
      </c>
      <c r="F283" s="604" t="s">
        <v>767</v>
      </c>
      <c r="G283" s="605"/>
      <c r="H283" s="583">
        <v>25000</v>
      </c>
      <c r="I283" s="583">
        <v>65400</v>
      </c>
      <c r="J283" s="583">
        <v>0</v>
      </c>
      <c r="K283" s="596">
        <v>16</v>
      </c>
      <c r="L283" s="465"/>
      <c r="M283" s="506"/>
      <c r="N283" s="506"/>
      <c r="O283" s="507"/>
      <c r="P283" s="508"/>
      <c r="Q283" s="509"/>
      <c r="R283" s="467"/>
      <c r="S283" s="467"/>
      <c r="T283" s="467"/>
      <c r="U283" s="467"/>
      <c r="V283" s="467"/>
      <c r="W283" s="467"/>
      <c r="X283" s="467"/>
      <c r="Y283" s="467"/>
    </row>
    <row r="284" spans="3:25" s="505" customFormat="1" ht="30" hidden="1" x14ac:dyDescent="0.25">
      <c r="C284" s="592"/>
      <c r="D284" s="593"/>
      <c r="E284" s="594" t="s">
        <v>737</v>
      </c>
      <c r="F284" s="595" t="s">
        <v>738</v>
      </c>
      <c r="G284" s="396"/>
      <c r="H284" s="459">
        <v>3794333</v>
      </c>
      <c r="I284" s="459">
        <v>0</v>
      </c>
      <c r="J284" s="459">
        <v>0</v>
      </c>
      <c r="K284" s="596">
        <v>16</v>
      </c>
      <c r="L284" s="465"/>
      <c r="M284" s="506"/>
      <c r="N284" s="506"/>
      <c r="O284" s="507"/>
      <c r="P284" s="508"/>
      <c r="Q284" s="509"/>
      <c r="R284" s="467"/>
      <c r="S284" s="467"/>
      <c r="T284" s="467"/>
      <c r="U284" s="467"/>
      <c r="V284" s="467"/>
      <c r="W284" s="467"/>
      <c r="X284" s="467"/>
      <c r="Y284" s="467"/>
    </row>
    <row r="285" spans="3:25" s="505" customFormat="1" hidden="1" x14ac:dyDescent="0.25">
      <c r="C285" s="592"/>
      <c r="D285" s="593"/>
      <c r="E285" s="603" t="s">
        <v>768</v>
      </c>
      <c r="F285" s="604" t="s">
        <v>769</v>
      </c>
      <c r="G285" s="605"/>
      <c r="H285" s="583">
        <v>100000</v>
      </c>
      <c r="I285" s="583">
        <v>584255</v>
      </c>
      <c r="J285" s="583">
        <v>584255</v>
      </c>
      <c r="K285" s="596">
        <v>16</v>
      </c>
      <c r="L285" s="465"/>
      <c r="M285" s="506"/>
      <c r="N285" s="506"/>
      <c r="O285" s="507"/>
      <c r="P285" s="508"/>
      <c r="Q285" s="509"/>
      <c r="R285" s="467"/>
      <c r="S285" s="467"/>
      <c r="T285" s="467"/>
      <c r="U285" s="467"/>
      <c r="V285" s="467"/>
      <c r="W285" s="467"/>
      <c r="X285" s="467"/>
      <c r="Y285" s="467"/>
    </row>
    <row r="286" spans="3:25" s="592" customFormat="1" hidden="1" x14ac:dyDescent="0.25">
      <c r="D286" s="593"/>
      <c r="E286" s="603" t="s">
        <v>770</v>
      </c>
      <c r="F286" s="604" t="s">
        <v>771</v>
      </c>
      <c r="G286" s="605"/>
      <c r="H286" s="583">
        <v>254375</v>
      </c>
      <c r="I286" s="583">
        <v>0</v>
      </c>
      <c r="J286" s="583">
        <v>0</v>
      </c>
      <c r="K286" s="596">
        <v>16</v>
      </c>
      <c r="L286" s="465"/>
      <c r="M286" s="597"/>
      <c r="N286" s="597"/>
      <c r="O286" s="598"/>
      <c r="P286" s="599"/>
      <c r="Q286" s="600"/>
      <c r="R286" s="601"/>
      <c r="S286" s="601"/>
      <c r="T286" s="601"/>
      <c r="U286" s="601"/>
      <c r="V286" s="601"/>
      <c r="W286" s="601"/>
      <c r="X286" s="601"/>
      <c r="Y286" s="601"/>
    </row>
    <row r="287" spans="3:25" s="505" customFormat="1" hidden="1" x14ac:dyDescent="0.25">
      <c r="C287" s="592"/>
      <c r="D287" s="593"/>
      <c r="E287" s="594" t="s">
        <v>645</v>
      </c>
      <c r="F287" s="595" t="s">
        <v>646</v>
      </c>
      <c r="G287" s="396">
        <v>2067000</v>
      </c>
      <c r="H287" s="459">
        <v>2125000</v>
      </c>
      <c r="I287" s="459">
        <v>1165500</v>
      </c>
      <c r="J287" s="459">
        <v>1165500</v>
      </c>
      <c r="K287" s="596">
        <v>16</v>
      </c>
      <c r="L287" s="506"/>
      <c r="M287" s="506"/>
      <c r="N287" s="506"/>
      <c r="O287" s="507"/>
      <c r="P287" s="508"/>
      <c r="Q287" s="509"/>
      <c r="R287" s="467"/>
      <c r="S287" s="467"/>
      <c r="T287" s="467"/>
      <c r="U287" s="467"/>
      <c r="V287" s="467"/>
      <c r="W287" s="467"/>
      <c r="X287" s="467"/>
      <c r="Y287" s="467"/>
    </row>
    <row r="288" spans="3:25" s="578" customFormat="1" hidden="1" x14ac:dyDescent="0.25">
      <c r="D288" s="579"/>
      <c r="E288" s="580">
        <v>1380</v>
      </c>
      <c r="F288" s="581" t="s">
        <v>248</v>
      </c>
      <c r="G288" s="582">
        <v>127221</v>
      </c>
      <c r="H288" s="583">
        <v>196000</v>
      </c>
      <c r="I288" s="584">
        <v>215000</v>
      </c>
      <c r="J288" s="584">
        <v>136293.26</v>
      </c>
      <c r="K288" s="585">
        <v>16</v>
      </c>
      <c r="L288" s="586"/>
      <c r="M288" s="586"/>
      <c r="N288" s="586"/>
      <c r="O288" s="587"/>
      <c r="P288" s="588"/>
      <c r="Q288" s="589"/>
    </row>
    <row r="289" spans="3:25" s="578" customFormat="1" hidden="1" x14ac:dyDescent="0.25">
      <c r="D289" s="579"/>
      <c r="E289" s="580">
        <v>1390</v>
      </c>
      <c r="F289" s="581" t="s">
        <v>830</v>
      </c>
      <c r="G289" s="582"/>
      <c r="H289" s="583"/>
      <c r="I289" s="584">
        <v>760000</v>
      </c>
      <c r="J289" s="584">
        <v>720227.16</v>
      </c>
      <c r="K289" s="585">
        <v>16</v>
      </c>
      <c r="L289" s="586"/>
      <c r="M289" s="586"/>
      <c r="N289" s="586"/>
      <c r="O289" s="587"/>
      <c r="P289" s="588"/>
      <c r="Q289" s="589"/>
    </row>
    <row r="290" spans="3:25" s="633" customFormat="1" hidden="1" x14ac:dyDescent="0.25">
      <c r="C290" s="592"/>
      <c r="D290" s="593"/>
      <c r="E290" s="606" t="s">
        <v>639</v>
      </c>
      <c r="F290" s="607" t="s">
        <v>650</v>
      </c>
      <c r="G290" s="471">
        <v>21792.86</v>
      </c>
      <c r="H290" s="459">
        <v>50000</v>
      </c>
      <c r="I290" s="470">
        <v>50000</v>
      </c>
      <c r="J290" s="459">
        <v>34612.080000000002</v>
      </c>
      <c r="K290" s="596">
        <v>17</v>
      </c>
      <c r="L290" s="634"/>
      <c r="M290" s="635"/>
      <c r="N290" s="635"/>
      <c r="O290" s="636"/>
      <c r="P290" s="637"/>
      <c r="Q290" s="638"/>
      <c r="R290" s="639"/>
      <c r="S290" s="639"/>
      <c r="T290" s="639"/>
      <c r="U290" s="639"/>
      <c r="V290" s="639"/>
      <c r="W290" s="639"/>
      <c r="X290" s="639"/>
      <c r="Y290" s="639"/>
    </row>
    <row r="291" spans="3:25" s="505" customFormat="1" ht="30" hidden="1" x14ac:dyDescent="0.25">
      <c r="C291" s="592"/>
      <c r="D291" s="593"/>
      <c r="E291" s="606" t="s">
        <v>739</v>
      </c>
      <c r="F291" s="607" t="s">
        <v>740</v>
      </c>
      <c r="G291" s="471">
        <v>86250</v>
      </c>
      <c r="H291" s="459">
        <v>336250</v>
      </c>
      <c r="I291" s="470">
        <v>336250</v>
      </c>
      <c r="J291" s="470">
        <v>111675</v>
      </c>
      <c r="K291" s="596">
        <v>17</v>
      </c>
      <c r="L291" s="590"/>
      <c r="M291" s="632"/>
      <c r="N291" s="506"/>
      <c r="O291" s="507"/>
      <c r="P291" s="508"/>
      <c r="Q291" s="509"/>
      <c r="R291" s="467"/>
      <c r="S291" s="467"/>
      <c r="T291" s="467"/>
      <c r="U291" s="467"/>
      <c r="V291" s="467"/>
      <c r="W291" s="467"/>
      <c r="X291" s="467"/>
      <c r="Y291" s="467"/>
    </row>
    <row r="292" spans="3:25" s="505" customFormat="1" hidden="1" x14ac:dyDescent="0.25">
      <c r="C292" s="592"/>
      <c r="D292" s="593"/>
      <c r="E292" s="606" t="s">
        <v>741</v>
      </c>
      <c r="F292" s="607" t="s">
        <v>742</v>
      </c>
      <c r="G292" s="471">
        <v>965593.77</v>
      </c>
      <c r="H292" s="459">
        <v>0</v>
      </c>
      <c r="I292" s="470">
        <v>0</v>
      </c>
      <c r="J292" s="470"/>
      <c r="K292" s="596">
        <v>17</v>
      </c>
      <c r="L292" s="506"/>
      <c r="M292" s="506"/>
      <c r="N292" s="506"/>
      <c r="O292" s="507"/>
      <c r="P292" s="508"/>
      <c r="Q292" s="509"/>
      <c r="R292" s="467"/>
      <c r="S292" s="467"/>
      <c r="T292" s="467"/>
      <c r="U292" s="467"/>
      <c r="V292" s="467"/>
      <c r="W292" s="467"/>
      <c r="X292" s="467"/>
      <c r="Y292" s="467"/>
    </row>
    <row r="293" spans="3:25" s="505" customFormat="1" hidden="1" x14ac:dyDescent="0.25">
      <c r="C293" s="592"/>
      <c r="D293" s="593"/>
      <c r="E293" s="606" t="s">
        <v>831</v>
      </c>
      <c r="F293" s="607" t="s">
        <v>832</v>
      </c>
      <c r="G293" s="471"/>
      <c r="H293" s="459"/>
      <c r="I293" s="470">
        <v>2066219</v>
      </c>
      <c r="J293" s="470">
        <v>1150444.57</v>
      </c>
      <c r="K293" s="596">
        <v>17</v>
      </c>
      <c r="L293" s="506"/>
      <c r="M293" s="506"/>
      <c r="N293" s="506"/>
      <c r="O293" s="507"/>
      <c r="P293" s="508"/>
      <c r="Q293" s="509"/>
      <c r="R293" s="467"/>
      <c r="S293" s="467"/>
      <c r="T293" s="467"/>
      <c r="U293" s="467"/>
      <c r="V293" s="467"/>
      <c r="W293" s="467"/>
      <c r="X293" s="467"/>
      <c r="Y293" s="467"/>
    </row>
    <row r="294" spans="3:25" s="592" customFormat="1" hidden="1" x14ac:dyDescent="0.25">
      <c r="D294" s="593"/>
      <c r="E294" s="606" t="s">
        <v>743</v>
      </c>
      <c r="F294" s="607" t="s">
        <v>744</v>
      </c>
      <c r="G294" s="471"/>
      <c r="H294" s="459">
        <v>350000</v>
      </c>
      <c r="I294" s="470">
        <v>316000</v>
      </c>
      <c r="J294" s="470">
        <v>232782.21</v>
      </c>
      <c r="K294" s="596">
        <v>17</v>
      </c>
      <c r="L294" s="597"/>
      <c r="M294" s="597"/>
      <c r="N294" s="597"/>
      <c r="O294" s="598"/>
      <c r="P294" s="599"/>
      <c r="Q294" s="600"/>
      <c r="R294" s="601"/>
      <c r="S294" s="601"/>
      <c r="T294" s="601"/>
      <c r="U294" s="601"/>
      <c r="V294" s="601"/>
      <c r="W294" s="601"/>
      <c r="X294" s="601"/>
      <c r="Y294" s="601"/>
    </row>
    <row r="295" spans="3:25" s="592" customFormat="1" hidden="1" x14ac:dyDescent="0.25">
      <c r="D295" s="593"/>
      <c r="E295" s="606" t="s">
        <v>745</v>
      </c>
      <c r="F295" s="607" t="s">
        <v>746</v>
      </c>
      <c r="G295" s="471">
        <v>1611820.05</v>
      </c>
      <c r="H295" s="459">
        <v>2232011</v>
      </c>
      <c r="I295" s="470">
        <v>2279000</v>
      </c>
      <c r="J295" s="470">
        <v>1778225.63</v>
      </c>
      <c r="K295" s="596">
        <v>17</v>
      </c>
      <c r="L295" s="597"/>
      <c r="M295" s="597"/>
      <c r="N295" s="597"/>
      <c r="O295" s="598"/>
      <c r="P295" s="599"/>
      <c r="Q295" s="600"/>
      <c r="R295" s="601"/>
      <c r="S295" s="601"/>
      <c r="T295" s="601"/>
      <c r="U295" s="601"/>
      <c r="V295" s="601"/>
      <c r="W295" s="601"/>
      <c r="X295" s="601"/>
      <c r="Y295" s="601"/>
    </row>
    <row r="296" spans="3:25" s="592" customFormat="1" hidden="1" x14ac:dyDescent="0.25">
      <c r="D296" s="593"/>
      <c r="E296" s="606" t="s">
        <v>776</v>
      </c>
      <c r="F296" s="607" t="s">
        <v>747</v>
      </c>
      <c r="G296" s="471">
        <f>463561.32+158509</f>
        <v>622070.32000000007</v>
      </c>
      <c r="H296" s="470">
        <v>1319331</v>
      </c>
      <c r="I296" s="470">
        <v>1337500</v>
      </c>
      <c r="J296" s="470">
        <v>1185826.25</v>
      </c>
      <c r="K296" s="608">
        <v>17</v>
      </c>
      <c r="L296" s="597"/>
      <c r="M296" s="597"/>
      <c r="N296" s="597"/>
      <c r="O296" s="598"/>
      <c r="P296" s="599"/>
      <c r="Q296" s="600"/>
      <c r="R296" s="601"/>
      <c r="S296" s="601"/>
      <c r="T296" s="601"/>
      <c r="U296" s="601"/>
      <c r="V296" s="601"/>
      <c r="W296" s="601"/>
      <c r="X296" s="601"/>
      <c r="Y296" s="601"/>
    </row>
    <row r="297" spans="3:25" s="633" customFormat="1" hidden="1" x14ac:dyDescent="0.25">
      <c r="C297" s="592"/>
      <c r="D297" s="593"/>
      <c r="E297" s="606" t="s">
        <v>647</v>
      </c>
      <c r="F297" s="607" t="s">
        <v>813</v>
      </c>
      <c r="G297" s="471">
        <v>0</v>
      </c>
      <c r="H297" s="471">
        <v>0</v>
      </c>
      <c r="I297" s="470">
        <v>165500</v>
      </c>
      <c r="J297" s="470">
        <v>88635.77</v>
      </c>
      <c r="K297" s="608">
        <v>18</v>
      </c>
      <c r="L297" s="635"/>
      <c r="M297" s="635"/>
      <c r="N297" s="635"/>
      <c r="O297" s="636"/>
      <c r="P297" s="637"/>
      <c r="Q297" s="638"/>
      <c r="R297" s="639"/>
      <c r="S297" s="639"/>
      <c r="T297" s="639"/>
      <c r="U297" s="639"/>
      <c r="V297" s="639"/>
      <c r="W297" s="639"/>
      <c r="X297" s="639"/>
      <c r="Y297" s="639"/>
    </row>
    <row r="298" spans="3:25" s="592" customFormat="1" hidden="1" x14ac:dyDescent="0.25">
      <c r="D298" s="593"/>
      <c r="E298" s="606" t="s">
        <v>630</v>
      </c>
      <c r="F298" s="607" t="s">
        <v>631</v>
      </c>
      <c r="G298" s="471">
        <v>20569</v>
      </c>
      <c r="H298" s="471">
        <v>105000</v>
      </c>
      <c r="I298" s="470">
        <v>50000</v>
      </c>
      <c r="J298" s="470">
        <v>17150</v>
      </c>
      <c r="K298" s="608">
        <v>18</v>
      </c>
      <c r="L298" s="597"/>
      <c r="M298" s="597"/>
      <c r="N298" s="597"/>
      <c r="O298" s="598"/>
      <c r="P298" s="599"/>
      <c r="Q298" s="600"/>
      <c r="R298" s="601"/>
      <c r="S298" s="601"/>
      <c r="T298" s="601"/>
      <c r="U298" s="601"/>
      <c r="V298" s="601"/>
      <c r="W298" s="601"/>
      <c r="X298" s="601"/>
      <c r="Y298" s="601"/>
    </row>
    <row r="299" spans="3:25" s="592" customFormat="1" hidden="1" x14ac:dyDescent="0.25">
      <c r="D299" s="593"/>
      <c r="E299" s="594" t="s">
        <v>632</v>
      </c>
      <c r="F299" s="595" t="s">
        <v>633</v>
      </c>
      <c r="G299" s="396">
        <v>71804.05</v>
      </c>
      <c r="H299" s="459">
        <v>80000</v>
      </c>
      <c r="I299" s="459">
        <v>80000</v>
      </c>
      <c r="J299" s="459">
        <v>54888.3</v>
      </c>
      <c r="K299" s="596">
        <v>18</v>
      </c>
      <c r="L299" s="597"/>
      <c r="M299" s="597"/>
      <c r="N299" s="597"/>
      <c r="O299" s="598"/>
      <c r="P299" s="599"/>
      <c r="Q299" s="600"/>
      <c r="R299" s="601"/>
      <c r="S299" s="601"/>
      <c r="T299" s="601"/>
      <c r="U299" s="601"/>
      <c r="V299" s="601"/>
      <c r="W299" s="601"/>
      <c r="X299" s="601"/>
      <c r="Y299" s="601"/>
    </row>
    <row r="300" spans="3:25" s="592" customFormat="1" hidden="1" x14ac:dyDescent="0.25">
      <c r="D300" s="593"/>
      <c r="E300" s="594" t="s">
        <v>634</v>
      </c>
      <c r="F300" s="595" t="s">
        <v>635</v>
      </c>
      <c r="G300" s="396">
        <v>187500</v>
      </c>
      <c r="H300" s="459">
        <v>110000</v>
      </c>
      <c r="I300" s="459">
        <v>116000</v>
      </c>
      <c r="J300" s="459">
        <v>113843.75</v>
      </c>
      <c r="K300" s="596">
        <v>18</v>
      </c>
      <c r="L300" s="597"/>
      <c r="M300" s="597"/>
      <c r="N300" s="597"/>
      <c r="O300" s="598"/>
      <c r="P300" s="599"/>
      <c r="Q300" s="600"/>
      <c r="R300" s="601"/>
      <c r="S300" s="601"/>
      <c r="T300" s="601"/>
      <c r="U300" s="601"/>
      <c r="V300" s="601"/>
      <c r="W300" s="601"/>
      <c r="X300" s="601"/>
      <c r="Y300" s="601"/>
    </row>
    <row r="301" spans="3:25" s="592" customFormat="1" hidden="1" x14ac:dyDescent="0.25">
      <c r="D301" s="593"/>
      <c r="E301" s="594" t="s">
        <v>636</v>
      </c>
      <c r="F301" s="595" t="s">
        <v>637</v>
      </c>
      <c r="G301" s="396">
        <v>37762.35</v>
      </c>
      <c r="H301" s="459">
        <v>7300</v>
      </c>
      <c r="I301" s="459">
        <v>170500</v>
      </c>
      <c r="J301" s="459">
        <v>84554.78</v>
      </c>
      <c r="K301" s="596">
        <v>18</v>
      </c>
      <c r="L301" s="597"/>
      <c r="M301" s="597"/>
      <c r="N301" s="597"/>
      <c r="O301" s="598"/>
      <c r="P301" s="599"/>
      <c r="Q301" s="600"/>
      <c r="R301" s="601"/>
      <c r="S301" s="601"/>
      <c r="T301" s="601"/>
      <c r="U301" s="601"/>
      <c r="V301" s="601"/>
      <c r="W301" s="601"/>
      <c r="X301" s="601"/>
      <c r="Y301" s="601"/>
    </row>
    <row r="302" spans="3:25" s="592" customFormat="1" hidden="1" x14ac:dyDescent="0.25">
      <c r="D302" s="593"/>
      <c r="E302" s="594" t="s">
        <v>721</v>
      </c>
      <c r="F302" s="595" t="s">
        <v>722</v>
      </c>
      <c r="G302" s="396"/>
      <c r="H302" s="459">
        <v>100000</v>
      </c>
      <c r="I302" s="459">
        <v>311000</v>
      </c>
      <c r="J302" s="459">
        <v>285046.82</v>
      </c>
      <c r="K302" s="596">
        <v>18</v>
      </c>
      <c r="L302" s="597"/>
      <c r="M302" s="597"/>
      <c r="N302" s="597"/>
      <c r="O302" s="598"/>
      <c r="P302" s="599"/>
      <c r="Q302" s="600"/>
      <c r="R302" s="601"/>
      <c r="S302" s="601"/>
      <c r="T302" s="601"/>
      <c r="U302" s="601"/>
      <c r="V302" s="601"/>
      <c r="W302" s="601"/>
      <c r="X302" s="601"/>
      <c r="Y302" s="601"/>
    </row>
    <row r="303" spans="3:25" s="505" customFormat="1" hidden="1" x14ac:dyDescent="0.25">
      <c r="D303" s="679"/>
      <c r="E303" s="680" t="s">
        <v>748</v>
      </c>
      <c r="F303" s="681" t="s">
        <v>749</v>
      </c>
      <c r="G303" s="682"/>
      <c r="H303" s="683">
        <v>54000</v>
      </c>
      <c r="I303" s="683">
        <v>21530</v>
      </c>
      <c r="J303" s="683">
        <v>18838.669999999998</v>
      </c>
      <c r="K303" s="684">
        <v>18</v>
      </c>
      <c r="L303" s="506"/>
      <c r="M303" s="506"/>
      <c r="N303" s="506"/>
      <c r="O303" s="507"/>
      <c r="P303" s="508"/>
      <c r="Q303" s="509"/>
      <c r="R303" s="467"/>
      <c r="S303" s="467"/>
      <c r="T303" s="467"/>
      <c r="U303" s="467"/>
      <c r="V303" s="467"/>
      <c r="W303" s="467"/>
      <c r="X303" s="467"/>
      <c r="Y303" s="467"/>
    </row>
    <row r="304" spans="3:25" s="505" customFormat="1" hidden="1" x14ac:dyDescent="0.25">
      <c r="D304" s="679"/>
      <c r="E304" s="680" t="s">
        <v>755</v>
      </c>
      <c r="F304" s="681" t="s">
        <v>756</v>
      </c>
      <c r="G304" s="682"/>
      <c r="H304" s="683">
        <v>317151</v>
      </c>
      <c r="I304" s="683">
        <v>230000</v>
      </c>
      <c r="J304" s="683">
        <v>141693.15</v>
      </c>
      <c r="K304" s="684">
        <v>18</v>
      </c>
      <c r="L304" s="506"/>
      <c r="M304" s="506"/>
      <c r="N304" s="506"/>
      <c r="O304" s="507"/>
      <c r="P304" s="508"/>
      <c r="Q304" s="509"/>
      <c r="R304" s="467"/>
      <c r="S304" s="467"/>
      <c r="T304" s="467"/>
      <c r="U304" s="467"/>
      <c r="V304" s="467"/>
      <c r="W304" s="467"/>
      <c r="X304" s="467"/>
      <c r="Y304" s="467"/>
    </row>
    <row r="305" spans="3:25" s="592" customFormat="1" hidden="1" x14ac:dyDescent="0.25">
      <c r="D305" s="593"/>
      <c r="E305" s="603" t="s">
        <v>761</v>
      </c>
      <c r="F305" s="604" t="s">
        <v>762</v>
      </c>
      <c r="G305" s="605"/>
      <c r="H305" s="583">
        <v>329198</v>
      </c>
      <c r="I305" s="583">
        <v>329198</v>
      </c>
      <c r="J305" s="583">
        <v>96933.94</v>
      </c>
      <c r="K305" s="596">
        <v>18</v>
      </c>
      <c r="L305" s="597"/>
      <c r="M305" s="597"/>
      <c r="N305" s="597"/>
      <c r="O305" s="598"/>
      <c r="P305" s="599"/>
      <c r="Q305" s="600"/>
      <c r="R305" s="601"/>
      <c r="S305" s="601"/>
      <c r="T305" s="601"/>
      <c r="U305" s="601"/>
      <c r="V305" s="601"/>
      <c r="W305" s="601"/>
      <c r="X305" s="601"/>
      <c r="Y305" s="601"/>
    </row>
    <row r="306" spans="3:25" s="592" customFormat="1" hidden="1" x14ac:dyDescent="0.25">
      <c r="D306" s="593"/>
      <c r="E306" s="603" t="s">
        <v>814</v>
      </c>
      <c r="F306" s="604" t="s">
        <v>815</v>
      </c>
      <c r="G306" s="605"/>
      <c r="H306" s="583">
        <v>0</v>
      </c>
      <c r="I306" s="583">
        <v>85500</v>
      </c>
      <c r="J306" s="583">
        <v>0</v>
      </c>
      <c r="K306" s="596">
        <v>18</v>
      </c>
      <c r="L306" s="597"/>
      <c r="M306" s="597"/>
      <c r="N306" s="597"/>
      <c r="O306" s="598"/>
      <c r="P306" s="599"/>
      <c r="Q306" s="600"/>
      <c r="R306" s="601"/>
      <c r="S306" s="601"/>
      <c r="T306" s="601"/>
      <c r="U306" s="601"/>
      <c r="V306" s="601"/>
      <c r="W306" s="601"/>
      <c r="X306" s="601"/>
      <c r="Y306" s="601"/>
    </row>
    <row r="307" spans="3:25" s="592" customFormat="1" hidden="1" x14ac:dyDescent="0.25">
      <c r="D307" s="593"/>
      <c r="E307" s="606" t="s">
        <v>828</v>
      </c>
      <c r="F307" s="607" t="s">
        <v>829</v>
      </c>
      <c r="G307" s="471"/>
      <c r="H307" s="459"/>
      <c r="I307" s="470">
        <v>2849500</v>
      </c>
      <c r="J307" s="470">
        <v>2778500</v>
      </c>
      <c r="K307" s="596">
        <v>18</v>
      </c>
      <c r="L307" s="597"/>
      <c r="M307" s="597"/>
      <c r="N307" s="597"/>
      <c r="O307" s="598"/>
      <c r="P307" s="599"/>
      <c r="Q307" s="600"/>
      <c r="R307" s="601"/>
      <c r="S307" s="601"/>
      <c r="T307" s="601"/>
      <c r="U307" s="601"/>
      <c r="V307" s="601"/>
      <c r="W307" s="601"/>
      <c r="X307" s="601"/>
      <c r="Y307" s="601"/>
    </row>
    <row r="308" spans="3:25" s="592" customFormat="1" hidden="1" x14ac:dyDescent="0.25">
      <c r="D308" s="593"/>
      <c r="E308" s="606" t="s">
        <v>833</v>
      </c>
      <c r="F308" s="607" t="s">
        <v>834</v>
      </c>
      <c r="G308" s="471"/>
      <c r="H308" s="459"/>
      <c r="I308" s="470">
        <v>500000</v>
      </c>
      <c r="J308" s="470">
        <v>407000</v>
      </c>
      <c r="K308" s="596">
        <v>18</v>
      </c>
      <c r="L308" s="597"/>
      <c r="M308" s="597"/>
      <c r="N308" s="597"/>
      <c r="O308" s="598"/>
      <c r="P308" s="599"/>
      <c r="Q308" s="600"/>
      <c r="R308" s="601"/>
      <c r="S308" s="601"/>
      <c r="T308" s="601"/>
      <c r="U308" s="601"/>
      <c r="V308" s="601"/>
      <c r="W308" s="601"/>
      <c r="X308" s="601"/>
      <c r="Y308" s="601"/>
    </row>
    <row r="309" spans="3:25" s="592" customFormat="1" hidden="1" x14ac:dyDescent="0.25">
      <c r="D309" s="593"/>
      <c r="E309" s="606" t="s">
        <v>345</v>
      </c>
      <c r="F309" s="607" t="s">
        <v>835</v>
      </c>
      <c r="G309" s="471">
        <v>820000</v>
      </c>
      <c r="H309" s="459"/>
      <c r="I309" s="470"/>
      <c r="J309" s="470"/>
      <c r="K309" s="596"/>
      <c r="L309" s="597"/>
      <c r="M309" s="597"/>
      <c r="N309" s="597"/>
      <c r="O309" s="598"/>
      <c r="P309" s="599"/>
      <c r="Q309" s="600"/>
      <c r="R309" s="601"/>
      <c r="S309" s="601"/>
      <c r="T309" s="601"/>
      <c r="U309" s="601"/>
      <c r="V309" s="601"/>
      <c r="W309" s="601"/>
      <c r="X309" s="601"/>
      <c r="Y309" s="601"/>
    </row>
    <row r="310" spans="3:25" s="578" customFormat="1" hidden="1" x14ac:dyDescent="0.25">
      <c r="D310" s="579"/>
      <c r="E310" s="609" t="s">
        <v>647</v>
      </c>
      <c r="F310" s="610" t="s">
        <v>817</v>
      </c>
      <c r="G310" s="611">
        <v>0</v>
      </c>
      <c r="H310" s="612">
        <v>0</v>
      </c>
      <c r="I310" s="613">
        <v>154500</v>
      </c>
      <c r="J310" s="613">
        <v>99560.59</v>
      </c>
      <c r="K310" s="585">
        <v>19</v>
      </c>
      <c r="L310" s="586"/>
      <c r="M310" s="586"/>
      <c r="N310" s="586"/>
      <c r="O310" s="587"/>
      <c r="P310" s="588"/>
      <c r="Q310" s="589"/>
    </row>
    <row r="311" spans="3:25" s="633" customFormat="1" hidden="1" x14ac:dyDescent="0.25">
      <c r="C311" s="592"/>
      <c r="D311" s="593"/>
      <c r="E311" s="594" t="s">
        <v>841</v>
      </c>
      <c r="F311" s="607" t="s">
        <v>842</v>
      </c>
      <c r="G311" s="396">
        <f>15018288.49+1161147.05</f>
        <v>16179435.540000001</v>
      </c>
      <c r="H311" s="396">
        <v>18387664</v>
      </c>
      <c r="I311" s="459">
        <v>26165818</v>
      </c>
      <c r="J311" s="459">
        <v>25814384.09</v>
      </c>
      <c r="K311" s="596">
        <v>20</v>
      </c>
      <c r="L311" s="635"/>
      <c r="M311" s="635"/>
      <c r="N311" s="635"/>
      <c r="O311" s="636"/>
      <c r="P311" s="637"/>
      <c r="Q311" s="638"/>
      <c r="R311" s="639"/>
      <c r="S311" s="639"/>
      <c r="T311" s="639"/>
      <c r="U311" s="639"/>
      <c r="V311" s="639"/>
      <c r="W311" s="639"/>
      <c r="X311" s="639"/>
      <c r="Y311" s="639"/>
    </row>
    <row r="312" spans="3:25" s="592" customFormat="1" hidden="1" x14ac:dyDescent="0.25">
      <c r="D312" s="593"/>
      <c r="E312" s="594" t="s">
        <v>840</v>
      </c>
      <c r="F312" s="595" t="s">
        <v>843</v>
      </c>
      <c r="G312" s="396"/>
      <c r="H312" s="396"/>
      <c r="I312" s="459">
        <v>1330200</v>
      </c>
      <c r="J312" s="459">
        <v>1279050.42</v>
      </c>
      <c r="K312" s="596">
        <v>20</v>
      </c>
      <c r="L312" s="597"/>
      <c r="M312" s="597"/>
      <c r="N312" s="597"/>
      <c r="O312" s="598"/>
      <c r="P312" s="599"/>
      <c r="Q312" s="600"/>
      <c r="R312" s="601"/>
      <c r="S312" s="601"/>
      <c r="T312" s="601"/>
      <c r="U312" s="601"/>
      <c r="V312" s="601"/>
      <c r="W312" s="601"/>
      <c r="X312" s="601"/>
      <c r="Y312" s="601"/>
    </row>
    <row r="313" spans="3:25" s="505" customFormat="1" hidden="1" x14ac:dyDescent="0.25">
      <c r="C313" s="592"/>
      <c r="D313" s="593"/>
      <c r="E313" s="594" t="s">
        <v>638</v>
      </c>
      <c r="F313" s="595"/>
      <c r="G313" s="396">
        <v>1220419.31</v>
      </c>
      <c r="H313" s="459">
        <v>120000</v>
      </c>
      <c r="I313" s="459">
        <v>381000</v>
      </c>
      <c r="J313" s="459">
        <v>195315.33</v>
      </c>
      <c r="K313" s="596">
        <v>20</v>
      </c>
      <c r="L313" s="506"/>
      <c r="M313" s="506"/>
      <c r="N313" s="506"/>
      <c r="O313" s="507"/>
      <c r="P313" s="508"/>
      <c r="Q313" s="509"/>
      <c r="R313" s="467"/>
      <c r="S313" s="467"/>
      <c r="T313" s="467"/>
      <c r="U313" s="467"/>
      <c r="V313" s="467"/>
      <c r="W313" s="467"/>
      <c r="X313" s="467"/>
      <c r="Y313" s="467"/>
    </row>
    <row r="314" spans="3:25" s="592" customFormat="1" hidden="1" x14ac:dyDescent="0.25">
      <c r="D314" s="593"/>
      <c r="E314" s="594" t="s">
        <v>278</v>
      </c>
      <c r="F314" s="595" t="s">
        <v>679</v>
      </c>
      <c r="G314" s="396">
        <v>250000</v>
      </c>
      <c r="H314" s="459">
        <v>0</v>
      </c>
      <c r="I314" s="459">
        <v>0</v>
      </c>
      <c r="J314" s="459"/>
      <c r="K314" s="596"/>
      <c r="L314" s="597"/>
      <c r="M314" s="597"/>
      <c r="N314" s="597"/>
      <c r="O314" s="598"/>
      <c r="P314" s="599"/>
      <c r="Q314" s="600"/>
      <c r="R314" s="601"/>
      <c r="S314" s="601"/>
      <c r="T314" s="601"/>
      <c r="U314" s="601"/>
      <c r="V314" s="601"/>
      <c r="W314" s="601"/>
      <c r="X314" s="601"/>
      <c r="Y314" s="601"/>
    </row>
    <row r="315" spans="3:25" s="592" customFormat="1" hidden="1" x14ac:dyDescent="0.25">
      <c r="D315" s="593"/>
      <c r="E315" s="594" t="s">
        <v>281</v>
      </c>
      <c r="F315" s="595" t="s">
        <v>782</v>
      </c>
      <c r="G315" s="396">
        <v>614255</v>
      </c>
      <c r="H315" s="459">
        <v>127542</v>
      </c>
      <c r="I315" s="459">
        <v>0</v>
      </c>
      <c r="J315" s="459"/>
      <c r="K315" s="596"/>
      <c r="L315" s="597"/>
      <c r="M315" s="597"/>
      <c r="N315" s="597"/>
      <c r="O315" s="598"/>
      <c r="P315" s="599"/>
      <c r="Q315" s="600"/>
      <c r="R315" s="601"/>
      <c r="S315" s="601"/>
      <c r="T315" s="601"/>
      <c r="U315" s="601"/>
      <c r="V315" s="601"/>
      <c r="W315" s="601"/>
      <c r="X315" s="601"/>
      <c r="Y315" s="601"/>
    </row>
    <row r="316" spans="3:25" s="592" customFormat="1" hidden="1" x14ac:dyDescent="0.25">
      <c r="D316" s="593"/>
      <c r="E316" s="594"/>
      <c r="F316" s="595"/>
      <c r="G316" s="614"/>
      <c r="H316" s="614"/>
      <c r="I316" s="614"/>
      <c r="J316" s="614"/>
      <c r="K316" s="596"/>
      <c r="L316" s="597"/>
      <c r="M316" s="597"/>
      <c r="N316" s="597"/>
      <c r="O316" s="598"/>
      <c r="P316" s="599"/>
      <c r="Q316" s="600"/>
      <c r="R316" s="601"/>
      <c r="S316" s="601"/>
      <c r="T316" s="601"/>
      <c r="U316" s="601"/>
      <c r="V316" s="601"/>
      <c r="W316" s="601"/>
      <c r="X316" s="601"/>
      <c r="Y316" s="601"/>
    </row>
    <row r="317" spans="3:25" s="641" customFormat="1" hidden="1" x14ac:dyDescent="0.25">
      <c r="C317" s="578"/>
      <c r="D317" s="579"/>
      <c r="E317" s="609" t="s">
        <v>647</v>
      </c>
      <c r="F317" s="610" t="s">
        <v>818</v>
      </c>
      <c r="G317" s="611">
        <v>0</v>
      </c>
      <c r="H317" s="612">
        <v>0</v>
      </c>
      <c r="I317" s="613">
        <v>14500</v>
      </c>
      <c r="J317" s="613">
        <v>2807.38</v>
      </c>
      <c r="K317" s="585">
        <v>21</v>
      </c>
      <c r="L317" s="642"/>
      <c r="M317" s="642"/>
      <c r="N317" s="642"/>
      <c r="O317" s="643"/>
      <c r="P317" s="644"/>
      <c r="Q317" s="645"/>
    </row>
    <row r="318" spans="3:25" s="578" customFormat="1" hidden="1" x14ac:dyDescent="0.25">
      <c r="D318" s="579"/>
      <c r="E318" s="580" t="s">
        <v>774</v>
      </c>
      <c r="F318" s="581" t="s">
        <v>775</v>
      </c>
      <c r="G318" s="582">
        <v>284398.61</v>
      </c>
      <c r="H318" s="583"/>
      <c r="I318" s="584"/>
      <c r="J318" s="584"/>
      <c r="K318" s="585"/>
      <c r="L318" s="586"/>
      <c r="M318" s="586"/>
      <c r="N318" s="586"/>
      <c r="O318" s="587"/>
      <c r="P318" s="588"/>
      <c r="Q318" s="589"/>
    </row>
    <row r="319" spans="3:25" s="578" customFormat="1" hidden="1" x14ac:dyDescent="0.25">
      <c r="D319" s="579"/>
      <c r="E319" s="580" t="s">
        <v>836</v>
      </c>
      <c r="F319" s="581" t="s">
        <v>838</v>
      </c>
      <c r="G319" s="582"/>
      <c r="H319" s="583"/>
      <c r="I319" s="584"/>
      <c r="J319" s="584"/>
      <c r="K319" s="585"/>
      <c r="L319" s="586"/>
      <c r="M319" s="586"/>
      <c r="N319" s="586"/>
      <c r="O319" s="587"/>
      <c r="P319" s="588"/>
      <c r="Q319" s="589"/>
    </row>
    <row r="320" spans="3:25" s="578" customFormat="1" hidden="1" x14ac:dyDescent="0.25">
      <c r="D320" s="579"/>
      <c r="E320" s="580" t="s">
        <v>837</v>
      </c>
      <c r="F320" s="581" t="s">
        <v>839</v>
      </c>
      <c r="G320" s="582"/>
      <c r="H320" s="583"/>
      <c r="I320" s="584"/>
      <c r="J320" s="584"/>
      <c r="K320" s="585"/>
      <c r="L320" s="586"/>
      <c r="M320" s="586"/>
      <c r="N320" s="586"/>
      <c r="O320" s="587"/>
      <c r="P320" s="588"/>
      <c r="Q320" s="589"/>
    </row>
    <row r="321" spans="4:25" s="578" customFormat="1" hidden="1" x14ac:dyDescent="0.25">
      <c r="D321" s="579"/>
      <c r="E321" s="615" t="s">
        <v>777</v>
      </c>
      <c r="F321" s="616" t="s">
        <v>778</v>
      </c>
      <c r="G321" s="617">
        <v>34101</v>
      </c>
      <c r="H321" s="618"/>
      <c r="I321" s="618">
        <v>0</v>
      </c>
      <c r="J321" s="618"/>
      <c r="K321" s="619"/>
      <c r="L321" s="586"/>
      <c r="M321" s="586"/>
      <c r="N321" s="586"/>
      <c r="O321" s="587"/>
      <c r="P321" s="588"/>
      <c r="Q321" s="589"/>
    </row>
    <row r="322" spans="4:25" s="592" customFormat="1" hidden="1" x14ac:dyDescent="0.25">
      <c r="D322" s="593"/>
      <c r="E322" s="594"/>
      <c r="F322" s="595"/>
      <c r="G322" s="396">
        <f>SUM(G250:G321)</f>
        <v>35087293.890000001</v>
      </c>
      <c r="H322" s="396">
        <f>SUM(H250:H321)</f>
        <v>46877646</v>
      </c>
      <c r="I322" s="396">
        <f>SUM(I250:I321)</f>
        <v>62397314</v>
      </c>
      <c r="J322" s="396">
        <f>SUM(J250:J321)</f>
        <v>56375546.320000008</v>
      </c>
      <c r="K322" s="596"/>
      <c r="L322" s="597"/>
      <c r="M322" s="597"/>
      <c r="N322" s="597"/>
      <c r="O322" s="598"/>
      <c r="P322" s="599"/>
      <c r="Q322" s="600"/>
      <c r="R322" s="601"/>
      <c r="S322" s="601"/>
      <c r="T322" s="601"/>
      <c r="U322" s="601"/>
      <c r="V322" s="601"/>
      <c r="W322" s="601"/>
      <c r="X322" s="601"/>
      <c r="Y322" s="601"/>
    </row>
    <row r="323" spans="4:25" s="592" customFormat="1" hidden="1" x14ac:dyDescent="0.25">
      <c r="D323" s="593"/>
      <c r="E323" s="594"/>
      <c r="F323" s="595"/>
      <c r="G323" s="620"/>
      <c r="H323" s="614"/>
      <c r="I323" s="614"/>
      <c r="J323" s="614"/>
      <c r="K323" s="596"/>
      <c r="L323" s="597"/>
      <c r="M323" s="597"/>
      <c r="N323" s="597"/>
      <c r="O323" s="598"/>
      <c r="P323" s="599"/>
      <c r="Q323" s="600"/>
      <c r="R323" s="601"/>
      <c r="S323" s="601"/>
      <c r="T323" s="601"/>
      <c r="U323" s="601"/>
      <c r="V323" s="601"/>
      <c r="W323" s="601"/>
      <c r="X323" s="601"/>
      <c r="Y323" s="601"/>
    </row>
    <row r="324" spans="4:25" s="621" customFormat="1" hidden="1" x14ac:dyDescent="0.25">
      <c r="D324" s="622"/>
      <c r="E324" s="623"/>
      <c r="F324" s="624"/>
      <c r="G324" s="625">
        <f>G9+G322</f>
        <v>202668194.39999998</v>
      </c>
      <c r="H324" s="625">
        <f>H9+H322</f>
        <v>252335537</v>
      </c>
      <c r="I324" s="625">
        <f>I9+I322</f>
        <v>284697488</v>
      </c>
      <c r="J324" s="625">
        <f>J9+J322</f>
        <v>249613570.91999996</v>
      </c>
      <c r="K324" s="626"/>
      <c r="L324" s="627"/>
      <c r="M324" s="627"/>
      <c r="N324" s="627"/>
      <c r="O324" s="628"/>
      <c r="P324" s="629"/>
      <c r="Q324" s="630"/>
      <c r="R324" s="631"/>
      <c r="S324" s="631"/>
      <c r="T324" s="631"/>
      <c r="U324" s="631"/>
      <c r="V324" s="631"/>
      <c r="W324" s="631"/>
      <c r="X324" s="631"/>
      <c r="Y324" s="631"/>
    </row>
    <row r="325" spans="4:25" s="592" customFormat="1" hidden="1" x14ac:dyDescent="0.25">
      <c r="D325" s="593"/>
      <c r="E325" s="594"/>
      <c r="F325" s="595"/>
      <c r="G325" s="396">
        <f>G324-202668194.84</f>
        <v>-0.4400000274181366</v>
      </c>
      <c r="H325" s="396">
        <f>H324-252335537</f>
        <v>0</v>
      </c>
      <c r="I325" s="396">
        <f>I324-284697488</f>
        <v>0</v>
      </c>
      <c r="J325" s="396">
        <f>J324-249613570.92</f>
        <v>0</v>
      </c>
      <c r="K325" s="596"/>
      <c r="L325" s="597"/>
      <c r="M325" s="597"/>
      <c r="N325" s="597"/>
      <c r="O325" s="598"/>
      <c r="P325" s="599"/>
      <c r="Q325" s="600"/>
      <c r="R325" s="601"/>
      <c r="S325" s="601"/>
      <c r="T325" s="601"/>
      <c r="U325" s="601"/>
      <c r="V325" s="601"/>
      <c r="W325" s="601"/>
      <c r="X325" s="601"/>
      <c r="Y325" s="601"/>
    </row>
    <row r="326" spans="4:25" s="592" customFormat="1" hidden="1" x14ac:dyDescent="0.25">
      <c r="D326" s="593"/>
      <c r="E326" s="594"/>
      <c r="F326" s="595"/>
      <c r="G326" s="614"/>
      <c r="H326" s="614"/>
      <c r="I326" s="614"/>
      <c r="J326" s="614"/>
      <c r="K326" s="596"/>
      <c r="L326" s="597"/>
      <c r="M326" s="597"/>
      <c r="N326" s="597"/>
      <c r="O326" s="598"/>
      <c r="P326" s="599"/>
      <c r="Q326" s="600"/>
      <c r="R326" s="601"/>
      <c r="S326" s="601"/>
      <c r="T326" s="601"/>
      <c r="U326" s="601"/>
      <c r="V326" s="601"/>
      <c r="W326" s="601"/>
      <c r="X326" s="601"/>
      <c r="Y326" s="601"/>
    </row>
    <row r="327" spans="4:25" s="592" customFormat="1" hidden="1" x14ac:dyDescent="0.25">
      <c r="D327" s="593"/>
      <c r="E327" s="594"/>
      <c r="F327" s="595"/>
      <c r="G327" s="614"/>
      <c r="H327" s="614"/>
      <c r="I327" s="614"/>
      <c r="J327" s="614"/>
      <c r="K327" s="596"/>
      <c r="L327" s="597"/>
      <c r="M327" s="597"/>
      <c r="N327" s="597"/>
      <c r="O327" s="598"/>
      <c r="P327" s="599"/>
      <c r="Q327" s="600"/>
      <c r="R327" s="601"/>
      <c r="S327" s="601"/>
      <c r="T327" s="601"/>
      <c r="U327" s="601"/>
      <c r="V327" s="601"/>
      <c r="W327" s="601"/>
      <c r="X327" s="601"/>
      <c r="Y327" s="601"/>
    </row>
    <row r="328" spans="4:25" s="592" customFormat="1" hidden="1" x14ac:dyDescent="0.25">
      <c r="D328" s="593"/>
      <c r="E328" s="594"/>
      <c r="F328" s="595"/>
      <c r="G328" s="614"/>
      <c r="H328" s="614"/>
      <c r="I328" s="614"/>
      <c r="J328" s="614"/>
      <c r="K328" s="596"/>
      <c r="L328" s="597"/>
      <c r="M328" s="597"/>
      <c r="N328" s="597"/>
      <c r="O328" s="598"/>
      <c r="P328" s="599"/>
      <c r="Q328" s="600"/>
      <c r="R328" s="601"/>
      <c r="S328" s="601"/>
      <c r="T328" s="601"/>
      <c r="U328" s="601"/>
      <c r="V328" s="601"/>
      <c r="W328" s="601"/>
      <c r="X328" s="601"/>
      <c r="Y328" s="601"/>
    </row>
    <row r="329" spans="4:25" s="592" customFormat="1" hidden="1" x14ac:dyDescent="0.25">
      <c r="D329" s="593"/>
      <c r="E329" s="594"/>
      <c r="F329" s="595"/>
      <c r="G329" s="614"/>
      <c r="H329" s="614"/>
      <c r="I329" s="614"/>
      <c r="J329" s="614"/>
      <c r="K329" s="596"/>
      <c r="L329" s="597"/>
      <c r="M329" s="597"/>
      <c r="N329" s="597"/>
      <c r="O329" s="598"/>
      <c r="P329" s="599"/>
      <c r="Q329" s="600"/>
      <c r="R329" s="601"/>
      <c r="S329" s="601"/>
      <c r="T329" s="601"/>
      <c r="U329" s="601"/>
      <c r="V329" s="601"/>
      <c r="W329" s="601"/>
      <c r="X329" s="601"/>
      <c r="Y329" s="601"/>
    </row>
    <row r="330" spans="4:25" s="592" customFormat="1" hidden="1" x14ac:dyDescent="0.25">
      <c r="D330" s="593"/>
      <c r="E330" s="594"/>
      <c r="F330" s="595"/>
      <c r="G330" s="614"/>
      <c r="H330" s="614"/>
      <c r="I330" s="614"/>
      <c r="J330" s="614"/>
      <c r="K330" s="596"/>
      <c r="L330" s="597"/>
      <c r="M330" s="597"/>
      <c r="N330" s="597"/>
      <c r="O330" s="598"/>
      <c r="P330" s="599"/>
      <c r="Q330" s="600"/>
      <c r="R330" s="601"/>
      <c r="S330" s="601"/>
      <c r="T330" s="601"/>
      <c r="U330" s="601"/>
      <c r="V330" s="601"/>
      <c r="W330" s="601"/>
      <c r="X330" s="601"/>
      <c r="Y330" s="601"/>
    </row>
    <row r="331" spans="4:25" s="592" customFormat="1" hidden="1" x14ac:dyDescent="0.25">
      <c r="D331" s="593"/>
      <c r="E331" s="594"/>
      <c r="F331" s="595"/>
      <c r="G331" s="620"/>
      <c r="H331" s="614"/>
      <c r="I331" s="614"/>
      <c r="J331" s="614"/>
      <c r="K331" s="596"/>
      <c r="L331" s="597"/>
      <c r="M331" s="597"/>
      <c r="N331" s="597"/>
      <c r="O331" s="598"/>
      <c r="P331" s="599"/>
      <c r="Q331" s="600"/>
      <c r="R331" s="601"/>
      <c r="S331" s="601"/>
      <c r="T331" s="601"/>
      <c r="U331" s="601"/>
      <c r="V331" s="601"/>
      <c r="W331" s="601"/>
      <c r="X331" s="601"/>
      <c r="Y331" s="601"/>
    </row>
    <row r="332" spans="4:25" s="592" customFormat="1" hidden="1" x14ac:dyDescent="0.25">
      <c r="D332" s="593"/>
      <c r="E332" s="594"/>
      <c r="F332" s="595"/>
      <c r="G332" s="614"/>
      <c r="H332" s="614"/>
      <c r="I332" s="614"/>
      <c r="J332" s="614"/>
      <c r="K332" s="596"/>
      <c r="L332" s="597"/>
      <c r="M332" s="597"/>
      <c r="N332" s="597"/>
      <c r="O332" s="598"/>
      <c r="P332" s="599"/>
      <c r="Q332" s="600"/>
      <c r="R332" s="601"/>
      <c r="S332" s="601"/>
      <c r="T332" s="601"/>
      <c r="U332" s="601"/>
      <c r="V332" s="601"/>
      <c r="W332" s="601"/>
      <c r="X332" s="601"/>
      <c r="Y332" s="601"/>
    </row>
    <row r="333" spans="4:25" s="592" customFormat="1" hidden="1" x14ac:dyDescent="0.25">
      <c r="D333" s="593"/>
      <c r="E333" s="594"/>
      <c r="F333" s="595"/>
      <c r="G333" s="614"/>
      <c r="H333" s="614"/>
      <c r="I333" s="614"/>
      <c r="J333" s="614"/>
      <c r="K333" s="596"/>
      <c r="L333" s="597"/>
      <c r="M333" s="597"/>
      <c r="N333" s="597"/>
      <c r="O333" s="598"/>
      <c r="P333" s="599"/>
      <c r="Q333" s="600"/>
      <c r="R333" s="601"/>
      <c r="S333" s="601"/>
      <c r="T333" s="601"/>
      <c r="U333" s="601"/>
      <c r="V333" s="601"/>
      <c r="W333" s="601"/>
      <c r="X333" s="601"/>
      <c r="Y333" s="601"/>
    </row>
    <row r="334" spans="4:25" s="592" customFormat="1" hidden="1" x14ac:dyDescent="0.25">
      <c r="D334" s="593"/>
      <c r="E334" s="594"/>
      <c r="F334" s="595"/>
      <c r="G334" s="614"/>
      <c r="H334" s="614"/>
      <c r="I334" s="614"/>
      <c r="J334" s="614"/>
      <c r="K334" s="596"/>
      <c r="L334" s="597"/>
      <c r="M334" s="597"/>
      <c r="N334" s="597"/>
      <c r="O334" s="598"/>
      <c r="P334" s="599"/>
      <c r="Q334" s="600"/>
      <c r="R334" s="601"/>
      <c r="S334" s="601"/>
      <c r="T334" s="601"/>
      <c r="U334" s="601"/>
      <c r="V334" s="601"/>
      <c r="W334" s="601"/>
      <c r="X334" s="601"/>
      <c r="Y334" s="601"/>
    </row>
    <row r="335" spans="4:25" s="592" customFormat="1" hidden="1" x14ac:dyDescent="0.25">
      <c r="D335" s="593"/>
      <c r="E335" s="594"/>
      <c r="F335" s="595"/>
      <c r="G335" s="614"/>
      <c r="H335" s="614"/>
      <c r="I335" s="614"/>
      <c r="J335" s="614"/>
      <c r="K335" s="596"/>
      <c r="L335" s="597"/>
      <c r="M335" s="597"/>
      <c r="N335" s="597"/>
      <c r="O335" s="598"/>
      <c r="P335" s="599"/>
      <c r="Q335" s="600"/>
      <c r="R335" s="601"/>
      <c r="S335" s="601"/>
      <c r="T335" s="601"/>
      <c r="U335" s="601"/>
      <c r="V335" s="601"/>
      <c r="W335" s="601"/>
      <c r="X335" s="601"/>
      <c r="Y335" s="601"/>
    </row>
    <row r="336" spans="4:25" s="592" customFormat="1" hidden="1" x14ac:dyDescent="0.25">
      <c r="D336" s="593"/>
      <c r="E336" s="594"/>
      <c r="F336" s="595"/>
      <c r="G336" s="614"/>
      <c r="H336" s="614"/>
      <c r="I336" s="614"/>
      <c r="J336" s="614"/>
      <c r="K336" s="596"/>
      <c r="L336" s="597"/>
      <c r="M336" s="597"/>
      <c r="N336" s="597"/>
      <c r="O336" s="598"/>
      <c r="P336" s="599"/>
      <c r="Q336" s="600"/>
      <c r="R336" s="601"/>
      <c r="S336" s="601"/>
      <c r="T336" s="601"/>
      <c r="U336" s="601"/>
      <c r="V336" s="601"/>
      <c r="W336" s="601"/>
      <c r="X336" s="601"/>
      <c r="Y336" s="601"/>
    </row>
    <row r="337" spans="4:25" s="592" customFormat="1" hidden="1" x14ac:dyDescent="0.25">
      <c r="D337" s="593"/>
      <c r="E337" s="594"/>
      <c r="F337" s="595"/>
      <c r="G337" s="614"/>
      <c r="H337" s="614"/>
      <c r="I337" s="614"/>
      <c r="J337" s="614"/>
      <c r="K337" s="596"/>
      <c r="L337" s="597"/>
      <c r="M337" s="597"/>
      <c r="N337" s="597"/>
      <c r="O337" s="598"/>
      <c r="P337" s="599"/>
      <c r="Q337" s="600"/>
      <c r="R337" s="601"/>
      <c r="S337" s="601"/>
      <c r="T337" s="601"/>
      <c r="U337" s="601"/>
      <c r="V337" s="601"/>
      <c r="W337" s="601"/>
      <c r="X337" s="601"/>
      <c r="Y337" s="601"/>
    </row>
    <row r="338" spans="4:25" s="592" customFormat="1" hidden="1" x14ac:dyDescent="0.25">
      <c r="D338" s="593"/>
      <c r="E338" s="594"/>
      <c r="F338" s="595"/>
      <c r="G338" s="614"/>
      <c r="H338" s="614"/>
      <c r="I338" s="614"/>
      <c r="J338" s="614"/>
      <c r="K338" s="596"/>
      <c r="L338" s="597"/>
      <c r="M338" s="597"/>
      <c r="N338" s="597"/>
      <c r="O338" s="598"/>
      <c r="P338" s="599"/>
      <c r="Q338" s="600"/>
      <c r="R338" s="601"/>
      <c r="S338" s="601"/>
      <c r="T338" s="601"/>
      <c r="U338" s="601"/>
      <c r="V338" s="601"/>
      <c r="W338" s="601"/>
      <c r="X338" s="601"/>
      <c r="Y338" s="601"/>
    </row>
    <row r="339" spans="4:25" s="592" customFormat="1" hidden="1" x14ac:dyDescent="0.25">
      <c r="D339" s="593"/>
      <c r="E339" s="594"/>
      <c r="F339" s="595"/>
      <c r="G339" s="614"/>
      <c r="H339" s="614"/>
      <c r="I339" s="614"/>
      <c r="J339" s="614"/>
      <c r="K339" s="596"/>
      <c r="L339" s="597"/>
      <c r="M339" s="597"/>
      <c r="N339" s="597"/>
      <c r="O339" s="598"/>
      <c r="P339" s="599"/>
      <c r="Q339" s="600"/>
      <c r="R339" s="601"/>
      <c r="S339" s="601"/>
      <c r="T339" s="601"/>
      <c r="U339" s="601"/>
      <c r="V339" s="601"/>
      <c r="W339" s="601"/>
      <c r="X339" s="601"/>
      <c r="Y339" s="601"/>
    </row>
    <row r="340" spans="4:25" s="592" customFormat="1" hidden="1" x14ac:dyDescent="0.25">
      <c r="D340" s="593"/>
      <c r="E340" s="594"/>
      <c r="F340" s="595"/>
      <c r="G340" s="614"/>
      <c r="H340" s="614"/>
      <c r="I340" s="614"/>
      <c r="J340" s="614"/>
      <c r="K340" s="596"/>
      <c r="L340" s="597"/>
      <c r="M340" s="597"/>
      <c r="N340" s="597"/>
      <c r="O340" s="598"/>
      <c r="P340" s="599"/>
      <c r="Q340" s="600"/>
      <c r="R340" s="601"/>
      <c r="S340" s="601"/>
      <c r="T340" s="601"/>
      <c r="U340" s="601"/>
      <c r="V340" s="601"/>
      <c r="W340" s="601"/>
      <c r="X340" s="601"/>
      <c r="Y340" s="601"/>
    </row>
    <row r="341" spans="4:25" s="592" customFormat="1" hidden="1" x14ac:dyDescent="0.25">
      <c r="D341" s="593"/>
      <c r="E341" s="594"/>
      <c r="F341" s="595"/>
      <c r="G341" s="614"/>
      <c r="H341" s="614"/>
      <c r="I341" s="614"/>
      <c r="J341" s="614"/>
      <c r="K341" s="596"/>
      <c r="L341" s="597"/>
      <c r="M341" s="597"/>
      <c r="N341" s="597"/>
      <c r="O341" s="598"/>
      <c r="P341" s="599"/>
      <c r="Q341" s="600"/>
      <c r="R341" s="601"/>
      <c r="S341" s="601"/>
      <c r="T341" s="601"/>
      <c r="U341" s="601"/>
      <c r="V341" s="601"/>
      <c r="W341" s="601"/>
      <c r="X341" s="601"/>
      <c r="Y341" s="601"/>
    </row>
    <row r="342" spans="4:25" s="592" customFormat="1" hidden="1" x14ac:dyDescent="0.25">
      <c r="D342" s="593"/>
      <c r="E342" s="594"/>
      <c r="F342" s="595"/>
      <c r="G342" s="614"/>
      <c r="H342" s="614"/>
      <c r="I342" s="614"/>
      <c r="J342" s="614"/>
      <c r="K342" s="596"/>
      <c r="L342" s="597"/>
      <c r="M342" s="597"/>
      <c r="N342" s="597"/>
      <c r="O342" s="598"/>
      <c r="P342" s="599"/>
      <c r="Q342" s="600"/>
      <c r="R342" s="601"/>
      <c r="S342" s="601"/>
      <c r="T342" s="601"/>
      <c r="U342" s="601"/>
      <c r="V342" s="601"/>
      <c r="W342" s="601"/>
      <c r="X342" s="601"/>
      <c r="Y342" s="601"/>
    </row>
    <row r="343" spans="4:25" s="592" customFormat="1" x14ac:dyDescent="0.25">
      <c r="D343" s="593"/>
      <c r="E343" s="594"/>
      <c r="F343" s="595"/>
      <c r="G343" s="614"/>
      <c r="H343" s="614"/>
      <c r="I343" s="614"/>
      <c r="J343" s="614"/>
      <c r="K343" s="596"/>
      <c r="L343" s="597"/>
      <c r="M343" s="597"/>
      <c r="N343" s="597"/>
      <c r="O343" s="598"/>
      <c r="P343" s="599"/>
      <c r="Q343" s="600"/>
      <c r="R343" s="601"/>
      <c r="S343" s="601"/>
      <c r="T343" s="601"/>
      <c r="U343" s="601"/>
      <c r="V343" s="601"/>
      <c r="W343" s="601"/>
      <c r="X343" s="601"/>
      <c r="Y343" s="601"/>
    </row>
    <row r="344" spans="4:25" s="592" customFormat="1" x14ac:dyDescent="0.25">
      <c r="D344" s="593"/>
      <c r="E344" s="594"/>
      <c r="F344" s="595"/>
      <c r="G344" s="614"/>
      <c r="H344" s="614"/>
      <c r="I344" s="614"/>
      <c r="J344" s="614"/>
      <c r="K344" s="596"/>
      <c r="L344" s="597"/>
      <c r="M344" s="597"/>
      <c r="N344" s="597"/>
      <c r="O344" s="598"/>
      <c r="P344" s="599"/>
      <c r="Q344" s="600"/>
      <c r="R344" s="601"/>
      <c r="S344" s="601"/>
      <c r="T344" s="601"/>
      <c r="U344" s="601"/>
      <c r="V344" s="601"/>
      <c r="W344" s="601"/>
      <c r="X344" s="601"/>
      <c r="Y344" s="601"/>
    </row>
    <row r="345" spans="4:25" s="592" customFormat="1" x14ac:dyDescent="0.25">
      <c r="D345" s="593"/>
      <c r="E345" s="594"/>
      <c r="F345" s="595"/>
      <c r="G345" s="614"/>
      <c r="H345" s="614"/>
      <c r="I345" s="614"/>
      <c r="J345" s="614"/>
      <c r="K345" s="596"/>
      <c r="L345" s="597"/>
      <c r="M345" s="597"/>
      <c r="N345" s="597"/>
      <c r="O345" s="598"/>
      <c r="P345" s="599"/>
      <c r="Q345" s="600"/>
      <c r="R345" s="601"/>
      <c r="S345" s="601"/>
      <c r="T345" s="601"/>
      <c r="U345" s="601"/>
      <c r="V345" s="601"/>
      <c r="W345" s="601"/>
      <c r="X345" s="601"/>
      <c r="Y345" s="601"/>
    </row>
    <row r="346" spans="4:25" s="592" customFormat="1" x14ac:dyDescent="0.25">
      <c r="D346" s="593"/>
      <c r="E346" s="594"/>
      <c r="F346" s="595"/>
      <c r="G346" s="614"/>
      <c r="H346" s="614"/>
      <c r="I346" s="614"/>
      <c r="J346" s="614"/>
      <c r="K346" s="596"/>
      <c r="L346" s="597"/>
      <c r="M346" s="597"/>
      <c r="N346" s="597"/>
      <c r="O346" s="598"/>
      <c r="P346" s="599"/>
      <c r="Q346" s="600"/>
      <c r="R346" s="601"/>
      <c r="S346" s="601"/>
      <c r="T346" s="601"/>
      <c r="U346" s="601"/>
      <c r="V346" s="601"/>
      <c r="W346" s="601"/>
      <c r="X346" s="601"/>
      <c r="Y346" s="601"/>
    </row>
    <row r="347" spans="4:25" s="592" customFormat="1" x14ac:dyDescent="0.25">
      <c r="D347" s="593"/>
      <c r="E347" s="594"/>
      <c r="F347" s="595"/>
      <c r="G347" s="614"/>
      <c r="H347" s="614"/>
      <c r="I347" s="614"/>
      <c r="J347" s="614"/>
      <c r="K347" s="596"/>
      <c r="L347" s="597"/>
      <c r="M347" s="597"/>
      <c r="N347" s="597"/>
      <c r="O347" s="598"/>
      <c r="P347" s="599"/>
      <c r="Q347" s="600"/>
      <c r="R347" s="601"/>
      <c r="S347" s="601"/>
      <c r="T347" s="601"/>
      <c r="U347" s="601"/>
      <c r="V347" s="601"/>
      <c r="W347" s="601"/>
      <c r="X347" s="601"/>
      <c r="Y347" s="601"/>
    </row>
    <row r="348" spans="4:25" s="592" customFormat="1" x14ac:dyDescent="0.25">
      <c r="D348" s="593"/>
      <c r="E348" s="594"/>
      <c r="F348" s="595"/>
      <c r="G348" s="614"/>
      <c r="H348" s="614"/>
      <c r="I348" s="614"/>
      <c r="J348" s="614"/>
      <c r="K348" s="596"/>
      <c r="L348" s="597"/>
      <c r="M348" s="597"/>
      <c r="N348" s="597"/>
      <c r="O348" s="598"/>
      <c r="P348" s="599"/>
      <c r="Q348" s="600"/>
      <c r="R348" s="601"/>
      <c r="S348" s="601"/>
      <c r="T348" s="601"/>
      <c r="U348" s="601"/>
      <c r="V348" s="601"/>
      <c r="W348" s="601"/>
      <c r="X348" s="601"/>
      <c r="Y348" s="601"/>
    </row>
    <row r="349" spans="4:25" s="592" customFormat="1" x14ac:dyDescent="0.25">
      <c r="D349" s="593"/>
      <c r="E349" s="594"/>
      <c r="F349" s="595"/>
      <c r="G349" s="614"/>
      <c r="H349" s="614"/>
      <c r="I349" s="614"/>
      <c r="J349" s="614"/>
      <c r="K349" s="596"/>
      <c r="L349" s="597"/>
      <c r="M349" s="597"/>
      <c r="N349" s="597"/>
      <c r="O349" s="598"/>
      <c r="P349" s="599"/>
      <c r="Q349" s="600"/>
      <c r="R349" s="601"/>
      <c r="S349" s="601"/>
      <c r="T349" s="601"/>
      <c r="U349" s="601"/>
      <c r="V349" s="601"/>
      <c r="W349" s="601"/>
      <c r="X349" s="601"/>
      <c r="Y349" s="601"/>
    </row>
    <row r="350" spans="4:25" x14ac:dyDescent="0.25">
      <c r="E350" s="460"/>
      <c r="F350" s="461"/>
      <c r="G350" s="577"/>
      <c r="H350" s="577"/>
      <c r="I350" s="577"/>
      <c r="J350" s="577"/>
      <c r="K350" s="464"/>
      <c r="L350" s="465"/>
    </row>
    <row r="351" spans="4:25" x14ac:dyDescent="0.25">
      <c r="E351" s="460"/>
      <c r="F351" s="461"/>
      <c r="G351" s="577"/>
      <c r="H351" s="577"/>
      <c r="I351" s="577"/>
      <c r="J351" s="577"/>
      <c r="K351" s="464"/>
      <c r="L351" s="465"/>
    </row>
    <row r="352" spans="4:25" x14ac:dyDescent="0.25">
      <c r="E352" s="460"/>
      <c r="F352" s="461"/>
      <c r="G352" s="577"/>
      <c r="H352" s="577"/>
      <c r="I352" s="577"/>
      <c r="J352" s="577"/>
      <c r="K352" s="464"/>
      <c r="L352" s="465"/>
    </row>
  </sheetData>
  <sheetProtection sheet="1" selectLockedCells="1" autoFilter="0"/>
  <mergeCells count="71">
    <mergeCell ref="D8:E8"/>
    <mergeCell ref="A9:F9"/>
    <mergeCell ref="B68:B71"/>
    <mergeCell ref="C245:C246"/>
    <mergeCell ref="A221:A246"/>
    <mergeCell ref="B196:B208"/>
    <mergeCell ref="B209:B220"/>
    <mergeCell ref="C227:C231"/>
    <mergeCell ref="C232:C237"/>
    <mergeCell ref="C238:C244"/>
    <mergeCell ref="C221:C226"/>
    <mergeCell ref="C209:C216"/>
    <mergeCell ref="C196:C200"/>
    <mergeCell ref="C201:C204"/>
    <mergeCell ref="C205:C208"/>
    <mergeCell ref="A196:A220"/>
    <mergeCell ref="A1:Q2"/>
    <mergeCell ref="A4:P4"/>
    <mergeCell ref="A5:Q5"/>
    <mergeCell ref="D7:E7"/>
    <mergeCell ref="O7:Q7"/>
    <mergeCell ref="B122:B125"/>
    <mergeCell ref="A122:A148"/>
    <mergeCell ref="B72:B85"/>
    <mergeCell ref="A68:A85"/>
    <mergeCell ref="C170:C176"/>
    <mergeCell ref="C165:C169"/>
    <mergeCell ref="C149:C164"/>
    <mergeCell ref="Q243:Q244"/>
    <mergeCell ref="F243:F244"/>
    <mergeCell ref="G243:G244"/>
    <mergeCell ref="H243:H244"/>
    <mergeCell ref="I243:I244"/>
    <mergeCell ref="J243:J244"/>
    <mergeCell ref="P243:P244"/>
    <mergeCell ref="B86:B97"/>
    <mergeCell ref="C10:C14"/>
    <mergeCell ref="B10:B42"/>
    <mergeCell ref="C36:C42"/>
    <mergeCell ref="A10:A42"/>
    <mergeCell ref="A43:A67"/>
    <mergeCell ref="C48:C54"/>
    <mergeCell ref="C60:C67"/>
    <mergeCell ref="C55:C59"/>
    <mergeCell ref="C43:C47"/>
    <mergeCell ref="C15:C22"/>
    <mergeCell ref="C23:C29"/>
    <mergeCell ref="C30:C35"/>
    <mergeCell ref="B43:B67"/>
    <mergeCell ref="C72:C77"/>
    <mergeCell ref="C78:C81"/>
    <mergeCell ref="C68:C71"/>
    <mergeCell ref="C122:C125"/>
    <mergeCell ref="C86:C97"/>
    <mergeCell ref="C82:C85"/>
    <mergeCell ref="A86:A97"/>
    <mergeCell ref="C98:C121"/>
    <mergeCell ref="B98:B121"/>
    <mergeCell ref="A98:A121"/>
    <mergeCell ref="B221:B246"/>
    <mergeCell ref="C177:C183"/>
    <mergeCell ref="C184:C186"/>
    <mergeCell ref="B184:B195"/>
    <mergeCell ref="A184:A195"/>
    <mergeCell ref="A149:A183"/>
    <mergeCell ref="C217:C220"/>
    <mergeCell ref="C187:C195"/>
    <mergeCell ref="C126:C148"/>
    <mergeCell ref="B126:B148"/>
    <mergeCell ref="B149:B164"/>
    <mergeCell ref="B165:B183"/>
  </mergeCells>
  <conditionalFormatting sqref="I243:J243 I222:K224 H14:N14 I91:M91 I93:M93 I95:M97 I103:M105 I107:M107 I115:M115 I118:N118 I120:N121 I146:N148 I150:N152 I154:N157 I185:M186 I190:K190 I214:M216 I246:K246 I11:P12 I61:N61 K62:N66 I67:N67 I69:N69 I73:N73 I87:N87 I89:N89 I123:N123 I125:N125 I127:N127 I129:N134 I136:N144 I159:N159 I161:N161 I163:N164 I171:N172 I174:N176 I178:N178 I180:N182 I188:N188 I202:N202 I206:N206 I208:N208 I210:N210 I212:N212 I233:N233 I239:N239 I241:N241 I242:M242 I49:N52">
    <cfRule type="containsBlanks" dxfId="70" priority="195">
      <formula>LEN(TRIM(H11))=0</formula>
    </cfRule>
  </conditionalFormatting>
  <conditionalFormatting sqref="K75:N75">
    <cfRule type="containsBlanks" dxfId="69" priority="188">
      <formula>LEN(TRIM(K75))=0</formula>
    </cfRule>
  </conditionalFormatting>
  <conditionalFormatting sqref="K88:M88">
    <cfRule type="containsBlanks" dxfId="68" priority="187">
      <formula>LEN(TRIM(K88))=0</formula>
    </cfRule>
  </conditionalFormatting>
  <conditionalFormatting sqref="K92:M92">
    <cfRule type="containsBlanks" dxfId="67" priority="186">
      <formula>LEN(TRIM(K92))=0</formula>
    </cfRule>
  </conditionalFormatting>
  <conditionalFormatting sqref="I98:J98">
    <cfRule type="containsBlanks" dxfId="66" priority="183">
      <formula>LEN(TRIM(I98))=0</formula>
    </cfRule>
  </conditionalFormatting>
  <conditionalFormatting sqref="K98:M100">
    <cfRule type="containsBlanks" dxfId="65" priority="182">
      <formula>LEN(TRIM(K98))=0</formula>
    </cfRule>
  </conditionalFormatting>
  <conditionalFormatting sqref="K101:M102">
    <cfRule type="containsBlanks" dxfId="64" priority="181">
      <formula>LEN(TRIM(K101))=0</formula>
    </cfRule>
  </conditionalFormatting>
  <conditionalFormatting sqref="O110:P110 L108:M108 K109:M111 O111">
    <cfRule type="containsBlanks" dxfId="63" priority="180">
      <formula>LEN(TRIM(K108))=0</formula>
    </cfRule>
  </conditionalFormatting>
  <conditionalFormatting sqref="L114:M114 I114:J114">
    <cfRule type="containsBlanks" dxfId="62" priority="179">
      <formula>LEN(TRIM(I114))=0</formula>
    </cfRule>
  </conditionalFormatting>
  <conditionalFormatting sqref="K119:N119">
    <cfRule type="containsBlanks" dxfId="61" priority="178">
      <formula>LEN(TRIM(K119))=0</formula>
    </cfRule>
  </conditionalFormatting>
  <conditionalFormatting sqref="K183:M184">
    <cfRule type="containsBlanks" dxfId="60" priority="162">
      <formula>LEN(TRIM(K183))=0</formula>
    </cfRule>
  </conditionalFormatting>
  <conditionalFormatting sqref="I213:J213 L213:M213">
    <cfRule type="containsBlanks" dxfId="59" priority="155">
      <formula>LEN(TRIM(I213))=0</formula>
    </cfRule>
  </conditionalFormatting>
  <conditionalFormatting sqref="I24:J24">
    <cfRule type="containsBlanks" dxfId="58" priority="146">
      <formula>LEN(TRIM(I24))=0</formula>
    </cfRule>
  </conditionalFormatting>
  <conditionalFormatting sqref="L24:M24">
    <cfRule type="containsBlanks" dxfId="57" priority="145">
      <formula>LEN(TRIM(L24))=0</formula>
    </cfRule>
  </conditionalFormatting>
  <conditionalFormatting sqref="L44:M44">
    <cfRule type="containsBlanks" dxfId="56" priority="144">
      <formula>LEN(TRIM(L44))=0</formula>
    </cfRule>
  </conditionalFormatting>
  <conditionalFormatting sqref="K44">
    <cfRule type="containsBlanks" dxfId="55" priority="143">
      <formula>LEN(TRIM(K44))=0</formula>
    </cfRule>
  </conditionalFormatting>
  <conditionalFormatting sqref="K45">
    <cfRule type="containsBlanks" dxfId="54" priority="142">
      <formula>LEN(TRIM(K45))=0</formula>
    </cfRule>
  </conditionalFormatting>
  <conditionalFormatting sqref="L113:M113 I113:J113">
    <cfRule type="containsBlanks" dxfId="53" priority="139">
      <formula>LEN(TRIM(I113))=0</formula>
    </cfRule>
  </conditionalFormatting>
  <conditionalFormatting sqref="L117:N117 I117:J117">
    <cfRule type="containsBlanks" dxfId="52" priority="138">
      <formula>LEN(TRIM(I117))=0</formula>
    </cfRule>
  </conditionalFormatting>
  <conditionalFormatting sqref="K114">
    <cfRule type="containsBlanks" dxfId="51" priority="134">
      <formula>LEN(TRIM(K114))=0</formula>
    </cfRule>
  </conditionalFormatting>
  <conditionalFormatting sqref="K113">
    <cfRule type="containsBlanks" dxfId="50" priority="133">
      <formula>LEN(TRIM(K113))=0</formula>
    </cfRule>
  </conditionalFormatting>
  <conditionalFormatting sqref="K117">
    <cfRule type="containsBlanks" dxfId="49" priority="132">
      <formula>LEN(TRIM(K117))=0</formula>
    </cfRule>
  </conditionalFormatting>
  <conditionalFormatting sqref="I31:J31">
    <cfRule type="containsBlanks" dxfId="48" priority="131">
      <formula>LEN(TRIM(I31))=0</formula>
    </cfRule>
  </conditionalFormatting>
  <conditionalFormatting sqref="L31:N31">
    <cfRule type="containsBlanks" dxfId="47" priority="130">
      <formula>LEN(TRIM(L31))=0</formula>
    </cfRule>
  </conditionalFormatting>
  <conditionalFormatting sqref="K193">
    <cfRule type="containsBlanks" dxfId="46" priority="76">
      <formula>LEN(TRIM(K193))=0</formula>
    </cfRule>
  </conditionalFormatting>
  <conditionalFormatting sqref="K76:K77">
    <cfRule type="containsBlanks" dxfId="45" priority="75">
      <formula>LEN(TRIM(K76))=0</formula>
    </cfRule>
  </conditionalFormatting>
  <conditionalFormatting sqref="L76:M76">
    <cfRule type="containsBlanks" dxfId="44" priority="74">
      <formula>LEN(TRIM(L76))=0</formula>
    </cfRule>
  </conditionalFormatting>
  <conditionalFormatting sqref="L77:M77">
    <cfRule type="containsBlanks" dxfId="43" priority="72">
      <formula>LEN(TRIM(L77))=0</formula>
    </cfRule>
  </conditionalFormatting>
  <conditionalFormatting sqref="L70:M70">
    <cfRule type="containsBlanks" dxfId="42" priority="65">
      <formula>LEN(TRIM(L70))=0</formula>
    </cfRule>
  </conditionalFormatting>
  <conditionalFormatting sqref="I75:J77">
    <cfRule type="containsBlanks" dxfId="41" priority="63">
      <formula>LEN(TRIM(I75))=0</formula>
    </cfRule>
  </conditionalFormatting>
  <conditionalFormatting sqref="L79">
    <cfRule type="containsBlanks" dxfId="40" priority="61">
      <formula>LEN(TRIM(L79))=0</formula>
    </cfRule>
  </conditionalFormatting>
  <conditionalFormatting sqref="M79">
    <cfRule type="containsBlanks" dxfId="39" priority="59">
      <formula>LEN(TRIM(M79))=0</formula>
    </cfRule>
  </conditionalFormatting>
  <conditionalFormatting sqref="I79:J79">
    <cfRule type="containsBlanks" dxfId="38" priority="57">
      <formula>LEN(TRIM(I79))=0</formula>
    </cfRule>
  </conditionalFormatting>
  <conditionalFormatting sqref="I101:J101">
    <cfRule type="containsBlanks" dxfId="37" priority="56">
      <formula>LEN(TRIM(I101))=0</formula>
    </cfRule>
  </conditionalFormatting>
  <conditionalFormatting sqref="I102:J102">
    <cfRule type="containsBlanks" dxfId="36" priority="55">
      <formula>LEN(TRIM(I102))=0</formula>
    </cfRule>
  </conditionalFormatting>
  <conditionalFormatting sqref="I119:J119">
    <cfRule type="containsBlanks" dxfId="35" priority="54">
      <formula>LEN(TRIM(I119))=0</formula>
    </cfRule>
  </conditionalFormatting>
  <conditionalFormatting sqref="I183:J183">
    <cfRule type="containsBlanks" dxfId="34" priority="53">
      <formula>LEN(TRIM(I183))=0</formula>
    </cfRule>
  </conditionalFormatting>
  <conditionalFormatting sqref="I184:J184">
    <cfRule type="containsBlanks" dxfId="33" priority="52">
      <formula>LEN(TRIM(I184))=0</formula>
    </cfRule>
  </conditionalFormatting>
  <conditionalFormatting sqref="I193:J193">
    <cfRule type="containsBlanks" dxfId="32" priority="51">
      <formula>LEN(TRIM(I193))=0</formula>
    </cfRule>
  </conditionalFormatting>
  <conditionalFormatting sqref="L193:M193">
    <cfRule type="containsBlanks" dxfId="31" priority="50">
      <formula>LEN(TRIM(L193))=0</formula>
    </cfRule>
  </conditionalFormatting>
  <conditionalFormatting sqref="L45:M45">
    <cfRule type="containsBlanks" dxfId="30" priority="43">
      <formula>LEN(TRIM(L45))=0</formula>
    </cfRule>
  </conditionalFormatting>
  <conditionalFormatting sqref="L54:M54">
    <cfRule type="containsBlanks" dxfId="29" priority="37">
      <formula>LEN(TRIM(L54))=0</formula>
    </cfRule>
  </conditionalFormatting>
  <conditionalFormatting sqref="L53:M53">
    <cfRule type="containsBlanks" dxfId="28" priority="39">
      <formula>LEN(TRIM(L53))=0</formula>
    </cfRule>
  </conditionalFormatting>
  <conditionalFormatting sqref="I111:J111">
    <cfRule type="containsBlanks" dxfId="27" priority="35">
      <formula>LEN(TRIM(I111))=0</formula>
    </cfRule>
  </conditionalFormatting>
  <conditionalFormatting sqref="M243:M244">
    <cfRule type="containsBlanks" dxfId="26" priority="32">
      <formula>LEN(TRIM(M243))=0</formula>
    </cfRule>
  </conditionalFormatting>
  <conditionalFormatting sqref="L243">
    <cfRule type="containsBlanks" dxfId="25" priority="29">
      <formula>LEN(TRIM(L243))=0</formula>
    </cfRule>
  </conditionalFormatting>
  <conditionalFormatting sqref="L244">
    <cfRule type="containsBlanks" dxfId="24" priority="28">
      <formula>LEN(TRIM(L244))=0</formula>
    </cfRule>
  </conditionalFormatting>
  <conditionalFormatting sqref="L222:M224">
    <cfRule type="containsBlanks" dxfId="23" priority="26">
      <formula>LEN(TRIM(L222))=0</formula>
    </cfRule>
  </conditionalFormatting>
  <conditionalFormatting sqref="L246:M246">
    <cfRule type="containsBlanks" dxfId="22" priority="24">
      <formula>LEN(TRIM(L246))=0</formula>
    </cfRule>
  </conditionalFormatting>
  <conditionalFormatting sqref="N24">
    <cfRule type="containsBlanks" dxfId="21" priority="22">
      <formula>LEN(TRIM(N24))=0</formula>
    </cfRule>
  </conditionalFormatting>
  <conditionalFormatting sqref="N44">
    <cfRule type="containsBlanks" dxfId="20" priority="21">
      <formula>LEN(TRIM(N44))=0</formula>
    </cfRule>
  </conditionalFormatting>
  <conditionalFormatting sqref="N45">
    <cfRule type="containsBlanks" dxfId="19" priority="20">
      <formula>LEN(TRIM(N45))=0</formula>
    </cfRule>
  </conditionalFormatting>
  <conditionalFormatting sqref="N53">
    <cfRule type="containsBlanks" dxfId="18" priority="19">
      <formula>LEN(TRIM(N53))=0</formula>
    </cfRule>
  </conditionalFormatting>
  <conditionalFormatting sqref="N54">
    <cfRule type="containsBlanks" dxfId="17" priority="18">
      <formula>LEN(TRIM(N54))=0</formula>
    </cfRule>
  </conditionalFormatting>
  <conditionalFormatting sqref="N70">
    <cfRule type="containsBlanks" dxfId="16" priority="17">
      <formula>LEN(TRIM(N70))=0</formula>
    </cfRule>
  </conditionalFormatting>
  <conditionalFormatting sqref="N76">
    <cfRule type="containsBlanks" dxfId="15" priority="16">
      <formula>LEN(TRIM(N76))=0</formula>
    </cfRule>
  </conditionalFormatting>
  <conditionalFormatting sqref="N77">
    <cfRule type="containsBlanks" dxfId="14" priority="15">
      <formula>LEN(TRIM(N77))=0</formula>
    </cfRule>
  </conditionalFormatting>
  <conditionalFormatting sqref="N79">
    <cfRule type="containsBlanks" dxfId="13" priority="14">
      <formula>LEN(TRIM(N79))=0</formula>
    </cfRule>
  </conditionalFormatting>
  <conditionalFormatting sqref="N88">
    <cfRule type="containsBlanks" dxfId="12" priority="13">
      <formula>LEN(TRIM(N88))=0</formula>
    </cfRule>
  </conditionalFormatting>
  <conditionalFormatting sqref="N91:N93">
    <cfRule type="containsBlanks" dxfId="11" priority="12">
      <formula>LEN(TRIM(N91))=0</formula>
    </cfRule>
  </conditionalFormatting>
  <conditionalFormatting sqref="N95:N105">
    <cfRule type="containsBlanks" dxfId="10" priority="11">
      <formula>LEN(TRIM(N95))=0</formula>
    </cfRule>
  </conditionalFormatting>
  <conditionalFormatting sqref="N107:N110">
    <cfRule type="containsBlanks" dxfId="9" priority="10">
      <formula>LEN(TRIM(N107))=0</formula>
    </cfRule>
  </conditionalFormatting>
  <conditionalFormatting sqref="N111">
    <cfRule type="containsBlanks" dxfId="8" priority="9">
      <formula>LEN(TRIM(N111))=0</formula>
    </cfRule>
  </conditionalFormatting>
  <conditionalFormatting sqref="N113:N115">
    <cfRule type="containsBlanks" dxfId="7" priority="8">
      <formula>LEN(TRIM(N113))=0</formula>
    </cfRule>
  </conditionalFormatting>
  <conditionalFormatting sqref="N183">
    <cfRule type="containsBlanks" dxfId="6" priority="7">
      <formula>LEN(TRIM(N183))=0</formula>
    </cfRule>
  </conditionalFormatting>
  <conditionalFormatting sqref="N184:N186">
    <cfRule type="containsBlanks" dxfId="5" priority="6">
      <formula>LEN(TRIM(N184))=0</formula>
    </cfRule>
  </conditionalFormatting>
  <conditionalFormatting sqref="N193">
    <cfRule type="containsBlanks" dxfId="4" priority="5">
      <formula>LEN(TRIM(N193))=0</formula>
    </cfRule>
  </conditionalFormatting>
  <conditionalFormatting sqref="N213:N216">
    <cfRule type="containsBlanks" dxfId="3" priority="4">
      <formula>LEN(TRIM(N213))=0</formula>
    </cfRule>
  </conditionalFormatting>
  <conditionalFormatting sqref="N222:N224">
    <cfRule type="containsBlanks" dxfId="2" priority="3">
      <formula>LEN(TRIM(N222))=0</formula>
    </cfRule>
  </conditionalFormatting>
  <conditionalFormatting sqref="N242:N244">
    <cfRule type="containsBlanks" dxfId="1" priority="2">
      <formula>LEN(TRIM(N242))=0</formula>
    </cfRule>
  </conditionalFormatting>
  <conditionalFormatting sqref="N246">
    <cfRule type="containsBlanks" dxfId="0" priority="1">
      <formula>LEN(TRIM(N246))=0</formula>
    </cfRule>
  </conditionalFormatting>
  <dataValidations count="1">
    <dataValidation type="list" allowBlank="1" showInputMessage="1" showErrorMessage="1" sqref="Q245:Q246 Q10:Q243">
      <formula1>$Z$10:$Z$14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Header>&amp;R&amp;"-,Kurziv"&amp;8Obrazac PRP</oddHeader>
    <oddFooter>&amp;C&amp;8&amp;P / &amp;N</oddFooter>
  </headerFooter>
  <rowBreaks count="4" manualBreakCount="4">
    <brk id="42" max="16" man="1"/>
    <brk id="67" max="16" man="1"/>
    <brk id="97" max="16" man="1"/>
    <brk id="121" max="16" man="1"/>
  </rowBreaks>
  <ignoredErrors>
    <ignoredError sqref="K240 K245 K241 K242 K2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67" sqref="D67"/>
    </sheetView>
  </sheetViews>
  <sheetFormatPr defaultRowHeight="15" x14ac:dyDescent="0.25"/>
  <cols>
    <col min="1" max="1" width="5.28515625" bestFit="1" customWidth="1"/>
    <col min="2" max="2" width="34.28515625" customWidth="1"/>
    <col min="3" max="3" width="44" bestFit="1" customWidth="1"/>
    <col min="4" max="4" width="75.28515625" bestFit="1" customWidth="1"/>
    <col min="5" max="5" width="14.140625" bestFit="1" customWidth="1"/>
    <col min="6" max="6" width="14.42578125" bestFit="1" customWidth="1"/>
  </cols>
  <sheetData>
    <row r="2" spans="1:6" x14ac:dyDescent="0.25">
      <c r="A2" s="792" t="s">
        <v>370</v>
      </c>
      <c r="B2" s="788" t="s">
        <v>371</v>
      </c>
      <c r="C2" s="789" t="s">
        <v>621</v>
      </c>
      <c r="D2" s="789"/>
      <c r="E2" s="789"/>
      <c r="F2" s="789"/>
    </row>
    <row r="3" spans="1:6" ht="25.5" x14ac:dyDescent="0.25">
      <c r="A3" s="793"/>
      <c r="B3" s="788"/>
      <c r="C3" s="325" t="s">
        <v>372</v>
      </c>
      <c r="D3" s="325" t="s">
        <v>373</v>
      </c>
      <c r="E3" s="325" t="s">
        <v>374</v>
      </c>
      <c r="F3" s="325" t="s">
        <v>375</v>
      </c>
    </row>
    <row r="4" spans="1:6" s="283" customFormat="1" x14ac:dyDescent="0.25">
      <c r="A4" s="790" t="s">
        <v>376</v>
      </c>
      <c r="B4" s="790" t="s">
        <v>377</v>
      </c>
      <c r="C4" s="304" t="s">
        <v>378</v>
      </c>
      <c r="D4" s="304" t="s">
        <v>379</v>
      </c>
      <c r="E4" s="305" t="s">
        <v>380</v>
      </c>
      <c r="F4" s="305">
        <v>2</v>
      </c>
    </row>
    <row r="5" spans="1:6" s="283" customFormat="1" x14ac:dyDescent="0.25">
      <c r="A5" s="790"/>
      <c r="B5" s="790"/>
      <c r="C5" s="308" t="s">
        <v>381</v>
      </c>
      <c r="D5" s="308" t="s">
        <v>382</v>
      </c>
      <c r="E5" s="309" t="s">
        <v>380</v>
      </c>
      <c r="F5" s="309">
        <v>7</v>
      </c>
    </row>
    <row r="6" spans="1:6" s="283" customFormat="1" x14ac:dyDescent="0.25">
      <c r="A6" s="790"/>
      <c r="B6" s="790"/>
      <c r="C6" s="306" t="s">
        <v>383</v>
      </c>
      <c r="D6" s="306" t="s">
        <v>384</v>
      </c>
      <c r="E6" s="307" t="s">
        <v>380</v>
      </c>
      <c r="F6" s="307">
        <v>2</v>
      </c>
    </row>
    <row r="7" spans="1:6" x14ac:dyDescent="0.25">
      <c r="A7" s="791" t="s">
        <v>385</v>
      </c>
      <c r="B7" s="791" t="s">
        <v>386</v>
      </c>
      <c r="C7" s="297" t="s">
        <v>387</v>
      </c>
      <c r="D7" s="297" t="s">
        <v>388</v>
      </c>
      <c r="E7" s="298" t="s">
        <v>389</v>
      </c>
      <c r="F7" s="299">
        <v>250000</v>
      </c>
    </row>
    <row r="8" spans="1:6" x14ac:dyDescent="0.25">
      <c r="A8" s="791"/>
      <c r="B8" s="791"/>
      <c r="C8" s="294" t="s">
        <v>390</v>
      </c>
      <c r="D8" s="294" t="s">
        <v>391</v>
      </c>
      <c r="E8" s="295" t="s">
        <v>380</v>
      </c>
      <c r="F8" s="295">
        <v>2</v>
      </c>
    </row>
    <row r="9" spans="1:6" ht="25.5" x14ac:dyDescent="0.25">
      <c r="A9" s="794" t="s">
        <v>392</v>
      </c>
      <c r="B9" s="794" t="s">
        <v>393</v>
      </c>
      <c r="C9" s="284" t="s">
        <v>394</v>
      </c>
      <c r="D9" s="284" t="s">
        <v>395</v>
      </c>
      <c r="E9" s="285" t="s">
        <v>396</v>
      </c>
      <c r="F9" s="285">
        <v>60</v>
      </c>
    </row>
    <row r="10" spans="1:6" ht="38.25" x14ac:dyDescent="0.25">
      <c r="A10" s="794"/>
      <c r="B10" s="794"/>
      <c r="C10" s="282" t="s">
        <v>397</v>
      </c>
      <c r="D10" s="282" t="s">
        <v>398</v>
      </c>
      <c r="E10" s="280" t="s">
        <v>396</v>
      </c>
      <c r="F10" s="280">
        <v>18</v>
      </c>
    </row>
    <row r="11" spans="1:6" ht="25.5" x14ac:dyDescent="0.25">
      <c r="A11" s="794" t="s">
        <v>399</v>
      </c>
      <c r="B11" s="794" t="s">
        <v>400</v>
      </c>
      <c r="C11" s="281" t="s">
        <v>401</v>
      </c>
      <c r="D11" s="281" t="s">
        <v>402</v>
      </c>
      <c r="E11" s="279" t="s">
        <v>380</v>
      </c>
      <c r="F11" s="279">
        <v>3</v>
      </c>
    </row>
    <row r="12" spans="1:6" x14ac:dyDescent="0.25">
      <c r="A12" s="794"/>
      <c r="B12" s="794"/>
      <c r="C12" s="286" t="s">
        <v>620</v>
      </c>
      <c r="D12" s="287" t="s">
        <v>403</v>
      </c>
      <c r="E12" s="288" t="s">
        <v>389</v>
      </c>
      <c r="F12" s="289">
        <v>500000</v>
      </c>
    </row>
    <row r="13" spans="1:6" x14ac:dyDescent="0.25">
      <c r="A13" s="794"/>
      <c r="B13" s="794"/>
      <c r="C13" s="282" t="s">
        <v>404</v>
      </c>
      <c r="D13" s="282" t="s">
        <v>405</v>
      </c>
      <c r="E13" s="280" t="s">
        <v>396</v>
      </c>
      <c r="F13" s="280">
        <v>7</v>
      </c>
    </row>
    <row r="14" spans="1:6" ht="25.5" x14ac:dyDescent="0.25">
      <c r="A14" s="274" t="s">
        <v>406</v>
      </c>
      <c r="B14" s="274" t="s">
        <v>619</v>
      </c>
      <c r="C14" s="274" t="s">
        <v>407</v>
      </c>
      <c r="D14" s="274" t="s">
        <v>362</v>
      </c>
      <c r="E14" s="275" t="s">
        <v>396</v>
      </c>
      <c r="F14" s="275">
        <v>150</v>
      </c>
    </row>
    <row r="15" spans="1:6" ht="25.5" x14ac:dyDescent="0.25">
      <c r="A15" s="794" t="s">
        <v>408</v>
      </c>
      <c r="B15" s="794" t="s">
        <v>409</v>
      </c>
      <c r="C15" s="284" t="s">
        <v>410</v>
      </c>
      <c r="D15" s="284" t="s">
        <v>618</v>
      </c>
      <c r="E15" s="285" t="s">
        <v>396</v>
      </c>
      <c r="F15" s="285">
        <v>7</v>
      </c>
    </row>
    <row r="16" spans="1:6" ht="25.5" x14ac:dyDescent="0.25">
      <c r="A16" s="794"/>
      <c r="B16" s="794"/>
      <c r="C16" s="282" t="s">
        <v>411</v>
      </c>
      <c r="D16" s="282" t="s">
        <v>412</v>
      </c>
      <c r="E16" s="280" t="s">
        <v>396</v>
      </c>
      <c r="F16" s="280">
        <v>83</v>
      </c>
    </row>
    <row r="17" spans="1:6" ht="25.5" x14ac:dyDescent="0.25">
      <c r="A17" s="794" t="s">
        <v>413</v>
      </c>
      <c r="B17" s="794" t="s">
        <v>414</v>
      </c>
      <c r="C17" s="284" t="s">
        <v>415</v>
      </c>
      <c r="D17" s="284" t="s">
        <v>416</v>
      </c>
      <c r="E17" s="285" t="s">
        <v>380</v>
      </c>
      <c r="F17" s="285">
        <v>15</v>
      </c>
    </row>
    <row r="18" spans="1:6" ht="25.5" x14ac:dyDescent="0.25">
      <c r="A18" s="794"/>
      <c r="B18" s="794"/>
      <c r="C18" s="282" t="s">
        <v>417</v>
      </c>
      <c r="D18" s="282" t="s">
        <v>418</v>
      </c>
      <c r="E18" s="280" t="s">
        <v>380</v>
      </c>
      <c r="F18" s="280">
        <v>4</v>
      </c>
    </row>
    <row r="19" spans="1:6" ht="25.5" x14ac:dyDescent="0.25">
      <c r="A19" s="271" t="s">
        <v>419</v>
      </c>
      <c r="B19" s="271" t="s">
        <v>420</v>
      </c>
      <c r="C19" s="271" t="s">
        <v>421</v>
      </c>
      <c r="D19" s="271" t="s">
        <v>422</v>
      </c>
      <c r="E19" s="272" t="s">
        <v>423</v>
      </c>
      <c r="F19" s="273">
        <v>30973</v>
      </c>
    </row>
    <row r="20" spans="1:6" ht="25.5" x14ac:dyDescent="0.25">
      <c r="A20" s="795" t="s">
        <v>424</v>
      </c>
      <c r="B20" s="795" t="s">
        <v>425</v>
      </c>
      <c r="C20" s="292" t="s">
        <v>426</v>
      </c>
      <c r="D20" s="292" t="s">
        <v>355</v>
      </c>
      <c r="E20" s="293" t="s">
        <v>396</v>
      </c>
      <c r="F20" s="293">
        <v>115</v>
      </c>
    </row>
    <row r="21" spans="1:6" x14ac:dyDescent="0.25">
      <c r="A21" s="795"/>
      <c r="B21" s="795"/>
      <c r="C21" s="290" t="s">
        <v>427</v>
      </c>
      <c r="D21" s="290" t="s">
        <v>356</v>
      </c>
      <c r="E21" s="291" t="s">
        <v>396</v>
      </c>
      <c r="F21" s="291">
        <v>135</v>
      </c>
    </row>
    <row r="22" spans="1:6" ht="38.25" x14ac:dyDescent="0.25">
      <c r="A22" s="276" t="s">
        <v>428</v>
      </c>
      <c r="B22" s="276" t="s">
        <v>429</v>
      </c>
      <c r="C22" s="276" t="s">
        <v>430</v>
      </c>
      <c r="D22" s="276" t="s">
        <v>357</v>
      </c>
      <c r="E22" s="277" t="s">
        <v>396</v>
      </c>
      <c r="F22" s="277">
        <v>105</v>
      </c>
    </row>
    <row r="23" spans="1:6" ht="25.5" x14ac:dyDescent="0.25">
      <c r="A23" s="795" t="s">
        <v>431</v>
      </c>
      <c r="B23" s="795" t="s">
        <v>432</v>
      </c>
      <c r="C23" s="292" t="s">
        <v>433</v>
      </c>
      <c r="D23" s="292" t="s">
        <v>358</v>
      </c>
      <c r="E23" s="293" t="s">
        <v>396</v>
      </c>
      <c r="F23" s="293">
        <v>31</v>
      </c>
    </row>
    <row r="24" spans="1:6" ht="25.5" x14ac:dyDescent="0.25">
      <c r="A24" s="795"/>
      <c r="B24" s="795"/>
      <c r="C24" s="290" t="s">
        <v>434</v>
      </c>
      <c r="D24" s="290" t="s">
        <v>359</v>
      </c>
      <c r="E24" s="291" t="s">
        <v>396</v>
      </c>
      <c r="F24" s="291">
        <v>22</v>
      </c>
    </row>
    <row r="25" spans="1:6" x14ac:dyDescent="0.25">
      <c r="A25" s="795" t="s">
        <v>435</v>
      </c>
      <c r="B25" s="795" t="s">
        <v>436</v>
      </c>
      <c r="C25" s="292" t="s">
        <v>437</v>
      </c>
      <c r="D25" s="292" t="s">
        <v>354</v>
      </c>
      <c r="E25" s="293" t="s">
        <v>396</v>
      </c>
      <c r="F25" s="293">
        <v>15</v>
      </c>
    </row>
    <row r="26" spans="1:6" x14ac:dyDescent="0.25">
      <c r="A26" s="795"/>
      <c r="B26" s="795"/>
      <c r="C26" s="290" t="s">
        <v>438</v>
      </c>
      <c r="D26" s="290" t="s">
        <v>353</v>
      </c>
      <c r="E26" s="291" t="s">
        <v>396</v>
      </c>
      <c r="F26" s="291">
        <v>1</v>
      </c>
    </row>
    <row r="27" spans="1:6" x14ac:dyDescent="0.25">
      <c r="A27" s="795" t="s">
        <v>439</v>
      </c>
      <c r="B27" s="795" t="s">
        <v>440</v>
      </c>
      <c r="C27" s="292" t="s">
        <v>441</v>
      </c>
      <c r="D27" s="292" t="s">
        <v>360</v>
      </c>
      <c r="E27" s="293" t="s">
        <v>396</v>
      </c>
      <c r="F27" s="293">
        <v>1</v>
      </c>
    </row>
    <row r="28" spans="1:6" x14ac:dyDescent="0.25">
      <c r="A28" s="795"/>
      <c r="B28" s="795"/>
      <c r="C28" s="290" t="s">
        <v>442</v>
      </c>
      <c r="D28" s="290" t="s">
        <v>361</v>
      </c>
      <c r="E28" s="291" t="s">
        <v>396</v>
      </c>
      <c r="F28" s="291">
        <v>5</v>
      </c>
    </row>
    <row r="29" spans="1:6" ht="25.5" x14ac:dyDescent="0.25">
      <c r="A29" s="791" t="s">
        <v>443</v>
      </c>
      <c r="B29" s="791" t="s">
        <v>444</v>
      </c>
      <c r="C29" s="297" t="s">
        <v>445</v>
      </c>
      <c r="D29" s="297" t="s">
        <v>446</v>
      </c>
      <c r="E29" s="298" t="s">
        <v>396</v>
      </c>
      <c r="F29" s="299">
        <v>100000</v>
      </c>
    </row>
    <row r="30" spans="1:6" ht="25.5" x14ac:dyDescent="0.25">
      <c r="A30" s="791"/>
      <c r="B30" s="791"/>
      <c r="C30" s="294" t="s">
        <v>447</v>
      </c>
      <c r="D30" s="294" t="s">
        <v>448</v>
      </c>
      <c r="E30" s="295" t="s">
        <v>396</v>
      </c>
      <c r="F30" s="296">
        <v>200000</v>
      </c>
    </row>
    <row r="31" spans="1:6" ht="36" customHeight="1" x14ac:dyDescent="0.25">
      <c r="A31" s="274" t="s">
        <v>449</v>
      </c>
      <c r="B31" s="274" t="s">
        <v>450</v>
      </c>
      <c r="C31" s="274" t="s">
        <v>451</v>
      </c>
      <c r="D31" s="274" t="s">
        <v>363</v>
      </c>
      <c r="E31" s="275" t="s">
        <v>396</v>
      </c>
      <c r="F31" s="275">
        <v>10</v>
      </c>
    </row>
    <row r="32" spans="1:6" ht="25.5" x14ac:dyDescent="0.25">
      <c r="A32" s="274" t="s">
        <v>452</v>
      </c>
      <c r="B32" s="274" t="s">
        <v>453</v>
      </c>
      <c r="C32" s="274" t="s">
        <v>454</v>
      </c>
      <c r="D32" s="274" t="s">
        <v>364</v>
      </c>
      <c r="E32" s="275" t="s">
        <v>396</v>
      </c>
      <c r="F32" s="275">
        <v>3</v>
      </c>
    </row>
    <row r="33" spans="1:6" x14ac:dyDescent="0.25">
      <c r="A33" s="274" t="s">
        <v>455</v>
      </c>
      <c r="B33" s="274" t="s">
        <v>456</v>
      </c>
      <c r="C33" s="274" t="s">
        <v>457</v>
      </c>
      <c r="D33" s="274" t="s">
        <v>365</v>
      </c>
      <c r="E33" s="275" t="s">
        <v>458</v>
      </c>
      <c r="F33" s="275">
        <v>20</v>
      </c>
    </row>
    <row r="34" spans="1:6" s="283" customFormat="1" ht="25.5" x14ac:dyDescent="0.25">
      <c r="A34" s="790" t="s">
        <v>459</v>
      </c>
      <c r="B34" s="790" t="s">
        <v>460</v>
      </c>
      <c r="C34" s="310" t="s">
        <v>461</v>
      </c>
      <c r="D34" s="310" t="s">
        <v>462</v>
      </c>
      <c r="E34" s="311" t="s">
        <v>463</v>
      </c>
      <c r="F34" s="311">
        <v>8</v>
      </c>
    </row>
    <row r="35" spans="1:6" s="283" customFormat="1" x14ac:dyDescent="0.25">
      <c r="A35" s="790"/>
      <c r="B35" s="790"/>
      <c r="C35" s="306" t="s">
        <v>464</v>
      </c>
      <c r="D35" s="306" t="s">
        <v>465</v>
      </c>
      <c r="E35" s="307" t="s">
        <v>466</v>
      </c>
      <c r="F35" s="307">
        <v>30</v>
      </c>
    </row>
    <row r="36" spans="1:6" ht="38.25" x14ac:dyDescent="0.25">
      <c r="A36" s="271" t="s">
        <v>467</v>
      </c>
      <c r="B36" s="271" t="s">
        <v>468</v>
      </c>
      <c r="C36" s="271" t="s">
        <v>469</v>
      </c>
      <c r="D36" s="271" t="s">
        <v>470</v>
      </c>
      <c r="E36" s="272" t="s">
        <v>380</v>
      </c>
      <c r="F36" s="272">
        <v>1</v>
      </c>
    </row>
    <row r="37" spans="1:6" ht="25.5" x14ac:dyDescent="0.25">
      <c r="A37" s="794" t="s">
        <v>471</v>
      </c>
      <c r="B37" s="794" t="s">
        <v>472</v>
      </c>
      <c r="C37" s="281" t="s">
        <v>473</v>
      </c>
      <c r="D37" s="281" t="s">
        <v>474</v>
      </c>
      <c r="E37" s="279" t="s">
        <v>396</v>
      </c>
      <c r="F37" s="279">
        <v>5</v>
      </c>
    </row>
    <row r="38" spans="1:6" ht="25.5" x14ac:dyDescent="0.25">
      <c r="A38" s="794"/>
      <c r="B38" s="794"/>
      <c r="C38" s="286" t="s">
        <v>475</v>
      </c>
      <c r="D38" s="286" t="s">
        <v>476</v>
      </c>
      <c r="E38" s="288" t="s">
        <v>396</v>
      </c>
      <c r="F38" s="288">
        <v>5</v>
      </c>
    </row>
    <row r="39" spans="1:6" x14ac:dyDescent="0.25">
      <c r="A39" s="794"/>
      <c r="B39" s="794"/>
      <c r="C39" s="282" t="s">
        <v>477</v>
      </c>
      <c r="D39" s="282" t="s">
        <v>478</v>
      </c>
      <c r="E39" s="280" t="s">
        <v>380</v>
      </c>
      <c r="F39" s="280">
        <v>10</v>
      </c>
    </row>
    <row r="40" spans="1:6" ht="25.5" x14ac:dyDescent="0.25">
      <c r="A40" s="794" t="s">
        <v>479</v>
      </c>
      <c r="B40" s="794" t="s">
        <v>480</v>
      </c>
      <c r="C40" s="284" t="s">
        <v>481</v>
      </c>
      <c r="D40" s="284" t="s">
        <v>482</v>
      </c>
      <c r="E40" s="285" t="s">
        <v>396</v>
      </c>
      <c r="F40" s="285">
        <v>5</v>
      </c>
    </row>
    <row r="41" spans="1:6" ht="25.5" x14ac:dyDescent="0.25">
      <c r="A41" s="794"/>
      <c r="B41" s="794"/>
      <c r="C41" s="282" t="s">
        <v>483</v>
      </c>
      <c r="D41" s="282" t="s">
        <v>484</v>
      </c>
      <c r="E41" s="280" t="s">
        <v>380</v>
      </c>
      <c r="F41" s="280">
        <v>1</v>
      </c>
    </row>
    <row r="42" spans="1:6" ht="38.25" x14ac:dyDescent="0.25">
      <c r="A42" s="271" t="s">
        <v>485</v>
      </c>
      <c r="B42" s="271" t="s">
        <v>486</v>
      </c>
      <c r="C42" s="271" t="s">
        <v>487</v>
      </c>
      <c r="D42" s="271" t="s">
        <v>488</v>
      </c>
      <c r="E42" s="272" t="s">
        <v>458</v>
      </c>
      <c r="F42" s="272">
        <v>0.5</v>
      </c>
    </row>
    <row r="43" spans="1:6" ht="25.5" x14ac:dyDescent="0.25">
      <c r="A43" s="794" t="s">
        <v>489</v>
      </c>
      <c r="B43" s="794" t="s">
        <v>490</v>
      </c>
      <c r="C43" s="284" t="s">
        <v>491</v>
      </c>
      <c r="D43" s="284" t="s">
        <v>492</v>
      </c>
      <c r="E43" s="285" t="s">
        <v>396</v>
      </c>
      <c r="F43" s="285">
        <v>3</v>
      </c>
    </row>
    <row r="44" spans="1:6" ht="25.5" x14ac:dyDescent="0.25">
      <c r="A44" s="794"/>
      <c r="B44" s="794"/>
      <c r="C44" s="282" t="s">
        <v>493</v>
      </c>
      <c r="D44" s="282" t="s">
        <v>494</v>
      </c>
      <c r="E44" s="280" t="s">
        <v>396</v>
      </c>
      <c r="F44" s="280">
        <v>63</v>
      </c>
    </row>
    <row r="45" spans="1:6" x14ac:dyDescent="0.25">
      <c r="A45" s="794" t="s">
        <v>495</v>
      </c>
      <c r="B45" s="794" t="s">
        <v>496</v>
      </c>
      <c r="C45" s="281" t="s">
        <v>497</v>
      </c>
      <c r="D45" s="281" t="s">
        <v>498</v>
      </c>
      <c r="E45" s="279" t="s">
        <v>396</v>
      </c>
      <c r="F45" s="279">
        <v>350</v>
      </c>
    </row>
    <row r="46" spans="1:6" ht="25.5" x14ac:dyDescent="0.25">
      <c r="A46" s="794"/>
      <c r="B46" s="794"/>
      <c r="C46" s="286" t="s">
        <v>499</v>
      </c>
      <c r="D46" s="286" t="s">
        <v>500</v>
      </c>
      <c r="E46" s="288" t="s">
        <v>458</v>
      </c>
      <c r="F46" s="288">
        <v>10</v>
      </c>
    </row>
    <row r="47" spans="1:6" ht="25.5" x14ac:dyDescent="0.25">
      <c r="A47" s="794"/>
      <c r="B47" s="794"/>
      <c r="C47" s="282" t="s">
        <v>501</v>
      </c>
      <c r="D47" s="282" t="s">
        <v>502</v>
      </c>
      <c r="E47" s="280" t="s">
        <v>396</v>
      </c>
      <c r="F47" s="280">
        <v>20</v>
      </c>
    </row>
    <row r="48" spans="1:6" ht="38.25" x14ac:dyDescent="0.25">
      <c r="A48" s="271" t="s">
        <v>503</v>
      </c>
      <c r="B48" s="271" t="s">
        <v>504</v>
      </c>
      <c r="C48" s="271"/>
      <c r="D48" s="271"/>
      <c r="E48" s="278"/>
      <c r="F48" s="272"/>
    </row>
    <row r="49" spans="1:6" ht="25.5" x14ac:dyDescent="0.25">
      <c r="A49" s="794" t="s">
        <v>505</v>
      </c>
      <c r="B49" s="794" t="s">
        <v>506</v>
      </c>
      <c r="C49" s="284" t="s">
        <v>507</v>
      </c>
      <c r="D49" s="284" t="s">
        <v>508</v>
      </c>
      <c r="E49" s="285" t="s">
        <v>458</v>
      </c>
      <c r="F49" s="285">
        <v>10</v>
      </c>
    </row>
    <row r="50" spans="1:6" ht="25.5" x14ac:dyDescent="0.25">
      <c r="A50" s="794"/>
      <c r="B50" s="794"/>
      <c r="C50" s="282" t="s">
        <v>509</v>
      </c>
      <c r="D50" s="282" t="s">
        <v>510</v>
      </c>
      <c r="E50" s="280" t="s">
        <v>458</v>
      </c>
      <c r="F50" s="280">
        <v>20</v>
      </c>
    </row>
    <row r="51" spans="1:6" ht="25.5" x14ac:dyDescent="0.25">
      <c r="A51" s="274" t="s">
        <v>511</v>
      </c>
      <c r="B51" s="274" t="s">
        <v>512</v>
      </c>
      <c r="C51" s="274" t="s">
        <v>513</v>
      </c>
      <c r="D51" s="274" t="s">
        <v>514</v>
      </c>
      <c r="E51" s="275" t="s">
        <v>396</v>
      </c>
      <c r="F51" s="275">
        <v>10</v>
      </c>
    </row>
    <row r="52" spans="1:6" ht="38.25" x14ac:dyDescent="0.25">
      <c r="A52" s="274" t="s">
        <v>515</v>
      </c>
      <c r="B52" s="274" t="s">
        <v>516</v>
      </c>
      <c r="C52" s="274" t="s">
        <v>517</v>
      </c>
      <c r="D52" s="274" t="s">
        <v>518</v>
      </c>
      <c r="E52" s="275" t="s">
        <v>396</v>
      </c>
      <c r="F52" s="275">
        <v>5</v>
      </c>
    </row>
    <row r="53" spans="1:6" x14ac:dyDescent="0.25">
      <c r="A53" s="794" t="s">
        <v>519</v>
      </c>
      <c r="B53" s="794" t="s">
        <v>520</v>
      </c>
      <c r="C53" s="284" t="s">
        <v>521</v>
      </c>
      <c r="D53" s="284" t="s">
        <v>522</v>
      </c>
      <c r="E53" s="285" t="s">
        <v>396</v>
      </c>
      <c r="F53" s="285">
        <v>6</v>
      </c>
    </row>
    <row r="54" spans="1:6" ht="25.5" x14ac:dyDescent="0.25">
      <c r="A54" s="794"/>
      <c r="B54" s="794"/>
      <c r="C54" s="282" t="s">
        <v>523</v>
      </c>
      <c r="D54" s="282" t="s">
        <v>524</v>
      </c>
      <c r="E54" s="280" t="s">
        <v>396</v>
      </c>
      <c r="F54" s="280">
        <v>30</v>
      </c>
    </row>
    <row r="55" spans="1:6" s="283" customFormat="1" x14ac:dyDescent="0.25">
      <c r="A55" s="790" t="s">
        <v>525</v>
      </c>
      <c r="B55" s="796" t="s">
        <v>526</v>
      </c>
      <c r="C55" s="304" t="s">
        <v>527</v>
      </c>
      <c r="D55" s="304" t="s">
        <v>528</v>
      </c>
      <c r="E55" s="305" t="s">
        <v>458</v>
      </c>
      <c r="F55" s="305">
        <v>5</v>
      </c>
    </row>
    <row r="56" spans="1:6" s="283" customFormat="1" ht="38.25" x14ac:dyDescent="0.25">
      <c r="A56" s="790"/>
      <c r="B56" s="797"/>
      <c r="C56" s="308" t="s">
        <v>529</v>
      </c>
      <c r="D56" s="308" t="s">
        <v>530</v>
      </c>
      <c r="E56" s="309" t="s">
        <v>531</v>
      </c>
      <c r="F56" s="309" t="s">
        <v>532</v>
      </c>
    </row>
    <row r="57" spans="1:6" s="283" customFormat="1" x14ac:dyDescent="0.25">
      <c r="A57" s="790"/>
      <c r="B57" s="798"/>
      <c r="C57" s="306" t="s">
        <v>533</v>
      </c>
      <c r="D57" s="306" t="s">
        <v>534</v>
      </c>
      <c r="E57" s="307" t="s">
        <v>458</v>
      </c>
      <c r="F57" s="307">
        <v>5</v>
      </c>
    </row>
    <row r="58" spans="1:6" x14ac:dyDescent="0.25">
      <c r="A58" s="791" t="s">
        <v>535</v>
      </c>
      <c r="B58" s="791" t="s">
        <v>536</v>
      </c>
      <c r="C58" s="297" t="s">
        <v>537</v>
      </c>
      <c r="D58" s="297" t="s">
        <v>538</v>
      </c>
      <c r="E58" s="298" t="s">
        <v>458</v>
      </c>
      <c r="F58" s="298">
        <v>7</v>
      </c>
    </row>
    <row r="59" spans="1:6" x14ac:dyDescent="0.25">
      <c r="A59" s="791"/>
      <c r="B59" s="791"/>
      <c r="C59" s="294" t="s">
        <v>539</v>
      </c>
      <c r="D59" s="294" t="s">
        <v>540</v>
      </c>
      <c r="E59" s="295" t="s">
        <v>458</v>
      </c>
      <c r="F59" s="295">
        <v>25</v>
      </c>
    </row>
    <row r="60" spans="1:6" ht="25.5" x14ac:dyDescent="0.25">
      <c r="A60" s="794" t="s">
        <v>541</v>
      </c>
      <c r="B60" s="794" t="s">
        <v>542</v>
      </c>
      <c r="C60" s="284" t="s">
        <v>543</v>
      </c>
      <c r="D60" s="284" t="s">
        <v>544</v>
      </c>
      <c r="E60" s="285" t="s">
        <v>458</v>
      </c>
      <c r="F60" s="285">
        <v>12</v>
      </c>
    </row>
    <row r="61" spans="1:6" x14ac:dyDescent="0.25">
      <c r="A61" s="794"/>
      <c r="B61" s="794"/>
      <c r="C61" s="282" t="s">
        <v>545</v>
      </c>
      <c r="D61" s="282" t="s">
        <v>546</v>
      </c>
      <c r="E61" s="280" t="s">
        <v>458</v>
      </c>
      <c r="F61" s="280">
        <v>10</v>
      </c>
    </row>
    <row r="62" spans="1:6" ht="25.5" x14ac:dyDescent="0.25">
      <c r="A62" s="794" t="s">
        <v>547</v>
      </c>
      <c r="B62" s="794" t="s">
        <v>548</v>
      </c>
      <c r="C62" s="284" t="s">
        <v>549</v>
      </c>
      <c r="D62" s="284" t="s">
        <v>550</v>
      </c>
      <c r="E62" s="285" t="s">
        <v>458</v>
      </c>
      <c r="F62" s="285">
        <v>50</v>
      </c>
    </row>
    <row r="63" spans="1:6" ht="25.5" x14ac:dyDescent="0.25">
      <c r="A63" s="794"/>
      <c r="B63" s="794"/>
      <c r="C63" s="282" t="s">
        <v>551</v>
      </c>
      <c r="D63" s="282" t="s">
        <v>552</v>
      </c>
      <c r="E63" s="280" t="s">
        <v>458</v>
      </c>
      <c r="F63" s="280">
        <v>95</v>
      </c>
    </row>
    <row r="64" spans="1:6" ht="25.5" x14ac:dyDescent="0.25">
      <c r="A64" s="794" t="s">
        <v>553</v>
      </c>
      <c r="B64" s="794" t="s">
        <v>554</v>
      </c>
      <c r="C64" s="284" t="s">
        <v>555</v>
      </c>
      <c r="D64" s="284" t="s">
        <v>366</v>
      </c>
      <c r="E64" s="285" t="s">
        <v>458</v>
      </c>
      <c r="F64" s="285" t="s">
        <v>556</v>
      </c>
    </row>
    <row r="65" spans="1:6" ht="25.5" x14ac:dyDescent="0.25">
      <c r="A65" s="794"/>
      <c r="B65" s="794"/>
      <c r="C65" s="282" t="s">
        <v>557</v>
      </c>
      <c r="D65" s="282" t="s">
        <v>367</v>
      </c>
      <c r="E65" s="280" t="s">
        <v>458</v>
      </c>
      <c r="F65" s="280" t="s">
        <v>558</v>
      </c>
    </row>
    <row r="66" spans="1:6" ht="38.25" x14ac:dyDescent="0.25">
      <c r="A66" s="271" t="s">
        <v>559</v>
      </c>
      <c r="B66" s="271" t="s">
        <v>560</v>
      </c>
      <c r="C66" s="271" t="s">
        <v>561</v>
      </c>
      <c r="D66" s="271" t="s">
        <v>562</v>
      </c>
      <c r="E66" s="272" t="s">
        <v>458</v>
      </c>
      <c r="F66" s="272">
        <v>10</v>
      </c>
    </row>
    <row r="67" spans="1:6" ht="25.5" x14ac:dyDescent="0.25">
      <c r="A67" s="794" t="s">
        <v>563</v>
      </c>
      <c r="B67" s="794" t="s">
        <v>564</v>
      </c>
      <c r="C67" s="284" t="s">
        <v>565</v>
      </c>
      <c r="D67" s="284" t="s">
        <v>368</v>
      </c>
      <c r="E67" s="285" t="s">
        <v>458</v>
      </c>
      <c r="F67" s="285">
        <v>5</v>
      </c>
    </row>
    <row r="68" spans="1:6" ht="25.5" x14ac:dyDescent="0.25">
      <c r="A68" s="794"/>
      <c r="B68" s="794"/>
      <c r="C68" s="282" t="s">
        <v>566</v>
      </c>
      <c r="D68" s="282" t="s">
        <v>567</v>
      </c>
      <c r="E68" s="280" t="s">
        <v>396</v>
      </c>
      <c r="F68" s="280">
        <v>200</v>
      </c>
    </row>
    <row r="69" spans="1:6" ht="25.5" x14ac:dyDescent="0.25">
      <c r="A69" s="794" t="s">
        <v>568</v>
      </c>
      <c r="B69" s="794" t="s">
        <v>569</v>
      </c>
      <c r="C69" s="281" t="s">
        <v>570</v>
      </c>
      <c r="D69" s="281" t="s">
        <v>571</v>
      </c>
      <c r="E69" s="279" t="s">
        <v>396</v>
      </c>
      <c r="F69" s="279">
        <v>3</v>
      </c>
    </row>
    <row r="70" spans="1:6" x14ac:dyDescent="0.25">
      <c r="A70" s="794"/>
      <c r="B70" s="794"/>
      <c r="C70" s="286" t="s">
        <v>572</v>
      </c>
      <c r="D70" s="286" t="s">
        <v>573</v>
      </c>
      <c r="E70" s="288" t="s">
        <v>396</v>
      </c>
      <c r="F70" s="288" t="s">
        <v>574</v>
      </c>
    </row>
    <row r="71" spans="1:6" x14ac:dyDescent="0.25">
      <c r="A71" s="794"/>
      <c r="B71" s="794"/>
      <c r="C71" s="282" t="s">
        <v>575</v>
      </c>
      <c r="D71" s="282" t="s">
        <v>576</v>
      </c>
      <c r="E71" s="280" t="s">
        <v>396</v>
      </c>
      <c r="F71" s="280">
        <v>1</v>
      </c>
    </row>
    <row r="72" spans="1:6" x14ac:dyDescent="0.25">
      <c r="A72" s="791" t="s">
        <v>577</v>
      </c>
      <c r="B72" s="791" t="s">
        <v>578</v>
      </c>
      <c r="C72" s="300" t="s">
        <v>579</v>
      </c>
      <c r="D72" s="300" t="s">
        <v>580</v>
      </c>
      <c r="E72" s="301" t="s">
        <v>458</v>
      </c>
      <c r="F72" s="301">
        <v>25</v>
      </c>
    </row>
    <row r="73" spans="1:6" ht="25.5" x14ac:dyDescent="0.25">
      <c r="A73" s="791"/>
      <c r="B73" s="791"/>
      <c r="C73" s="302" t="s">
        <v>581</v>
      </c>
      <c r="D73" s="302" t="s">
        <v>582</v>
      </c>
      <c r="E73" s="303" t="s">
        <v>458</v>
      </c>
      <c r="F73" s="303">
        <v>10</v>
      </c>
    </row>
    <row r="74" spans="1:6" ht="25.5" x14ac:dyDescent="0.25">
      <c r="A74" s="791"/>
      <c r="B74" s="791"/>
      <c r="C74" s="302" t="s">
        <v>583</v>
      </c>
      <c r="D74" s="302" t="s">
        <v>584</v>
      </c>
      <c r="E74" s="303" t="s">
        <v>396</v>
      </c>
      <c r="F74" s="303">
        <v>1</v>
      </c>
    </row>
    <row r="75" spans="1:6" ht="25.5" x14ac:dyDescent="0.25">
      <c r="A75" s="791"/>
      <c r="B75" s="791"/>
      <c r="C75" s="294" t="s">
        <v>585</v>
      </c>
      <c r="D75" s="294" t="s">
        <v>586</v>
      </c>
      <c r="E75" s="295" t="s">
        <v>380</v>
      </c>
      <c r="F75" s="295">
        <v>2</v>
      </c>
    </row>
    <row r="76" spans="1:6" ht="25.5" x14ac:dyDescent="0.25">
      <c r="A76" s="794" t="s">
        <v>587</v>
      </c>
      <c r="B76" s="794" t="s">
        <v>588</v>
      </c>
      <c r="C76" s="284" t="s">
        <v>589</v>
      </c>
      <c r="D76" s="284" t="s">
        <v>590</v>
      </c>
      <c r="E76" s="285" t="s">
        <v>396</v>
      </c>
      <c r="F76" s="285">
        <v>3</v>
      </c>
    </row>
    <row r="77" spans="1:6" ht="25.5" x14ac:dyDescent="0.25">
      <c r="A77" s="794"/>
      <c r="B77" s="794"/>
      <c r="C77" s="282" t="s">
        <v>591</v>
      </c>
      <c r="D77" s="282" t="s">
        <v>592</v>
      </c>
      <c r="E77" s="280" t="s">
        <v>396</v>
      </c>
      <c r="F77" s="280">
        <v>3</v>
      </c>
    </row>
    <row r="78" spans="1:6" ht="25.5" x14ac:dyDescent="0.25">
      <c r="A78" s="274" t="s">
        <v>593</v>
      </c>
      <c r="B78" s="274" t="s">
        <v>594</v>
      </c>
      <c r="C78" s="274" t="s">
        <v>595</v>
      </c>
      <c r="D78" s="274" t="s">
        <v>596</v>
      </c>
      <c r="E78" s="275" t="s">
        <v>597</v>
      </c>
      <c r="F78" s="275" t="s">
        <v>598</v>
      </c>
    </row>
    <row r="79" spans="1:6" ht="25.5" x14ac:dyDescent="0.25">
      <c r="A79" s="794" t="s">
        <v>599</v>
      </c>
      <c r="B79" s="794" t="s">
        <v>600</v>
      </c>
      <c r="C79" s="284" t="s">
        <v>601</v>
      </c>
      <c r="D79" s="284" t="s">
        <v>369</v>
      </c>
      <c r="E79" s="285" t="s">
        <v>396</v>
      </c>
      <c r="F79" s="285">
        <v>5</v>
      </c>
    </row>
    <row r="80" spans="1:6" ht="25.5" x14ac:dyDescent="0.25">
      <c r="A80" s="794"/>
      <c r="B80" s="794"/>
      <c r="C80" s="282" t="s">
        <v>602</v>
      </c>
      <c r="D80" s="282" t="s">
        <v>603</v>
      </c>
      <c r="E80" s="280" t="s">
        <v>396</v>
      </c>
      <c r="F80" s="280">
        <v>2</v>
      </c>
    </row>
    <row r="81" spans="1:6" x14ac:dyDescent="0.25">
      <c r="A81" s="794" t="s">
        <v>604</v>
      </c>
      <c r="B81" s="794" t="s">
        <v>605</v>
      </c>
      <c r="C81" s="284" t="s">
        <v>606</v>
      </c>
      <c r="D81" s="284" t="s">
        <v>607</v>
      </c>
      <c r="E81" s="285" t="s">
        <v>458</v>
      </c>
      <c r="F81" s="285">
        <v>15</v>
      </c>
    </row>
    <row r="82" spans="1:6" ht="25.5" x14ac:dyDescent="0.25">
      <c r="A82" s="794"/>
      <c r="B82" s="794"/>
      <c r="C82" s="282" t="s">
        <v>608</v>
      </c>
      <c r="D82" s="282" t="s">
        <v>609</v>
      </c>
      <c r="E82" s="280" t="s">
        <v>458</v>
      </c>
      <c r="F82" s="280">
        <v>4</v>
      </c>
    </row>
    <row r="83" spans="1:6" x14ac:dyDescent="0.25">
      <c r="A83" s="794" t="s">
        <v>610</v>
      </c>
      <c r="B83" s="794" t="s">
        <v>611</v>
      </c>
      <c r="C83" s="281" t="s">
        <v>612</v>
      </c>
      <c r="D83" s="281" t="s">
        <v>613</v>
      </c>
      <c r="E83" s="279" t="s">
        <v>396</v>
      </c>
      <c r="F83" s="279">
        <v>6</v>
      </c>
    </row>
    <row r="84" spans="1:6" ht="25.5" x14ac:dyDescent="0.25">
      <c r="A84" s="794"/>
      <c r="B84" s="794"/>
      <c r="C84" s="286" t="s">
        <v>614</v>
      </c>
      <c r="D84" s="286" t="s">
        <v>615</v>
      </c>
      <c r="E84" s="288" t="s">
        <v>458</v>
      </c>
      <c r="F84" s="288">
        <v>100</v>
      </c>
    </row>
    <row r="85" spans="1:6" x14ac:dyDescent="0.25">
      <c r="A85" s="794"/>
      <c r="B85" s="794"/>
      <c r="C85" s="282" t="s">
        <v>616</v>
      </c>
      <c r="D85" s="282" t="s">
        <v>617</v>
      </c>
      <c r="E85" s="280" t="s">
        <v>396</v>
      </c>
      <c r="F85" s="280">
        <v>1</v>
      </c>
    </row>
  </sheetData>
  <mergeCells count="63">
    <mergeCell ref="A79:A80"/>
    <mergeCell ref="B79:B80"/>
    <mergeCell ref="A81:A82"/>
    <mergeCell ref="B81:B82"/>
    <mergeCell ref="A83:A85"/>
    <mergeCell ref="B83:B85"/>
    <mergeCell ref="A69:A71"/>
    <mergeCell ref="B69:B71"/>
    <mergeCell ref="A72:A75"/>
    <mergeCell ref="B72:B75"/>
    <mergeCell ref="A76:A77"/>
    <mergeCell ref="B76:B77"/>
    <mergeCell ref="A62:A63"/>
    <mergeCell ref="B62:B63"/>
    <mergeCell ref="A64:A65"/>
    <mergeCell ref="B64:B65"/>
    <mergeCell ref="A67:A68"/>
    <mergeCell ref="B67:B68"/>
    <mergeCell ref="A60:A61"/>
    <mergeCell ref="B60:B61"/>
    <mergeCell ref="B55:B57"/>
    <mergeCell ref="A43:A44"/>
    <mergeCell ref="B43:B44"/>
    <mergeCell ref="A45:A47"/>
    <mergeCell ref="B45:B47"/>
    <mergeCell ref="A49:A50"/>
    <mergeCell ref="B49:B50"/>
    <mergeCell ref="A53:A54"/>
    <mergeCell ref="B53:B54"/>
    <mergeCell ref="A55:A57"/>
    <mergeCell ref="A58:A59"/>
    <mergeCell ref="B58:B59"/>
    <mergeCell ref="A34:A35"/>
    <mergeCell ref="B34:B35"/>
    <mergeCell ref="A37:A39"/>
    <mergeCell ref="B37:B39"/>
    <mergeCell ref="A40:A41"/>
    <mergeCell ref="B40:B41"/>
    <mergeCell ref="A25:A26"/>
    <mergeCell ref="B25:B26"/>
    <mergeCell ref="A27:A28"/>
    <mergeCell ref="B27:B28"/>
    <mergeCell ref="A29:A30"/>
    <mergeCell ref="B29:B30"/>
    <mergeCell ref="A17:A18"/>
    <mergeCell ref="B17:B18"/>
    <mergeCell ref="A20:A21"/>
    <mergeCell ref="B20:B21"/>
    <mergeCell ref="A23:A24"/>
    <mergeCell ref="B23:B24"/>
    <mergeCell ref="A15:A16"/>
    <mergeCell ref="B15:B16"/>
    <mergeCell ref="A9:A10"/>
    <mergeCell ref="B9:B10"/>
    <mergeCell ref="A11:A13"/>
    <mergeCell ref="B11:B13"/>
    <mergeCell ref="B2:B3"/>
    <mergeCell ref="C2:F2"/>
    <mergeCell ref="A4:A6"/>
    <mergeCell ref="B4:B6"/>
    <mergeCell ref="A7:A8"/>
    <mergeCell ref="B7:B8"/>
    <mergeCell ref="A2:A3"/>
  </mergeCells>
  <pageMargins left="0.19685039370078741" right="0.19685039370078741" top="0.19685039370078741" bottom="0.19685039370078741" header="0.11811023622047245" footer="0.11811023622047245"/>
  <pageSetup paperSize="9" scale="75" orientation="landscape" verticalDpi="0" r:id="rId1"/>
  <rowBreaks count="2" manualBreakCount="2">
    <brk id="33" max="16383" man="1"/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1E3EE14405AC40BFF8806DD2F4AA93" ma:contentTypeVersion="1" ma:contentTypeDescription="Stvaranje novog dokumenta." ma:contentTypeScope="" ma:versionID="1bdc302c434bdf7e69392758833d961b">
  <xsd:schema xmlns:xsd="http://www.w3.org/2001/XMLSchema" xmlns:xs="http://www.w3.org/2001/XMLSchema" xmlns:p="http://schemas.microsoft.com/office/2006/metadata/properties" xmlns:ns2="fbbd51ae-8486-44d7-935d-beab07caee96" targetNamespace="http://schemas.microsoft.com/office/2006/metadata/properties" ma:root="true" ma:fieldsID="3adf8167e86709d0a23dd844596917f1" ns2:_="">
    <xsd:import namespace="fbbd51ae-8486-44d7-935d-beab07caee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d51ae-8486-44d7-935d-beab07caee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ijednost ID-a dokumenta" ma:description="Vrijednost ID-a dokumenta dodijeljenog ovoj stavci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veza do ovog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bd51ae-8486-44d7-935d-beab07caee96">F2K7TC3DTF3F-564-78</_dlc_DocId>
    <_dlc_DocIdUrl xmlns="fbbd51ae-8486-44d7-935d-beab07caee96">
      <Url>http://portal/zprojects/proracun/_layouts/DocIdRedir.aspx?ID=F2K7TC3DTF3F-564-78</Url>
      <Description>F2K7TC3DTF3F-564-78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75668-A617-4E85-A52C-EDAFDD9D5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d51ae-8486-44d7-935d-beab07cae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172F5-E48E-4EE7-9D89-A2397F1112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2A0B697-539C-4F10-B55D-E0D9B6587B1C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fbbd51ae-8486-44d7-935d-beab07caee96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CC41FE0-C5DF-4AA8-918D-987A0CF57B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ŽRS-MJERE</vt:lpstr>
      <vt:lpstr>Obrazac PRP_Županija</vt:lpstr>
      <vt:lpstr>Pregled pokazatelja</vt:lpstr>
      <vt:lpstr>'Obrazac PRP_Županija'!Ispis_naslova</vt:lpstr>
      <vt:lpstr>'Pregled pokazatelja'!Ispis_naslova</vt:lpstr>
      <vt:lpstr>'Obrazac PRP_Županija'!Podrucje_ispisa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2021-04-22T11:52:34Z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0x010100DC1E3EE14405AC40BFF8806DD2F4AA93</vt:lpwstr>
  </property>
  <property fmtid="{D5CDD505-2E9C-101B-9397-08002B2CF9AE}" pid="3" name="_dlc_DocIdItemGuid">
    <vt:lpwstr>75f173bf-4c31-4418-afe8-b78dcc6fb5a6</vt:lpwstr>
  </property>
</Properties>
</file>